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01_I - Komunikace" sheetId="2" r:id="rId2"/>
    <sheet name="D.2.a - Opěrná zeď" sheetId="3" r:id="rId3"/>
    <sheet name="D.2.b - Zárubní zeď" sheetId="4" r:id="rId4"/>
    <sheet name="801 - Vegetační úpravy - ..." sheetId="5" r:id="rId5"/>
    <sheet name="901_I - VRN" sheetId="6" r:id="rId6"/>
  </sheets>
  <definedNames>
    <definedName name="_xlnm.Print_Area" localSheetId="0">'Rekapitulace stavby'!$D$4:$AO$76,'Rekapitulace stavby'!$C$82:$AQ$101</definedName>
    <definedName name="_xlnm.Print_Titles" localSheetId="0">'Rekapitulace stavby'!$92:$92</definedName>
    <definedName name="_xlnm._FilterDatabase" localSheetId="1" hidden="1">'101_I - Komunikace'!$C$126:$K$283</definedName>
    <definedName name="_xlnm.Print_Area" localSheetId="1">'101_I - Komunikace'!$C$4:$J$39,'101_I - Komunikace'!$C$50:$J$76,'101_I - Komunikace'!$C$82:$J$108,'101_I - Komunikace'!$C$114:$K$283</definedName>
    <definedName name="_xlnm.Print_Titles" localSheetId="1">'101_I - Komunikace'!$126:$126</definedName>
    <definedName name="_xlnm._FilterDatabase" localSheetId="2" hidden="1">'D.2.a - Opěrná zeď'!$C$125:$K$354</definedName>
    <definedName name="_xlnm.Print_Area" localSheetId="2">'D.2.a - Opěrná zeď'!$C$4:$J$41,'D.2.a - Opěrná zeď'!$C$50:$J$76,'D.2.a - Opěrná zeď'!$C$82:$J$105,'D.2.a - Opěrná zeď'!$C$111:$K$354</definedName>
    <definedName name="_xlnm.Print_Titles" localSheetId="2">'D.2.a - Opěrná zeď'!$125:$125</definedName>
    <definedName name="_xlnm._FilterDatabase" localSheetId="3" hidden="1">'D.2.b - Zárubní zeď'!$C$125:$K$311</definedName>
    <definedName name="_xlnm.Print_Area" localSheetId="3">'D.2.b - Zárubní zeď'!$C$4:$J$41,'D.2.b - Zárubní zeď'!$C$50:$J$76,'D.2.b - Zárubní zeď'!$C$82:$J$105,'D.2.b - Zárubní zeď'!$C$111:$K$311</definedName>
    <definedName name="_xlnm.Print_Titles" localSheetId="3">'D.2.b - Zárubní zeď'!$125:$125</definedName>
    <definedName name="_xlnm._FilterDatabase" localSheetId="4" hidden="1">'801 - Vegetační úpravy - ...'!$C$119:$K$139</definedName>
    <definedName name="_xlnm.Print_Area" localSheetId="4">'801 - Vegetační úpravy - ...'!$C$4:$J$39,'801 - Vegetační úpravy - ...'!$C$50:$J$76,'801 - Vegetační úpravy - ...'!$C$82:$J$101,'801 - Vegetační úpravy - ...'!$C$107:$K$139</definedName>
    <definedName name="_xlnm.Print_Titles" localSheetId="4">'801 - Vegetační úpravy - ...'!$119:$119</definedName>
    <definedName name="_xlnm._FilterDatabase" localSheetId="5" hidden="1">'901_I - VRN'!$C$121:$K$144</definedName>
    <definedName name="_xlnm.Print_Area" localSheetId="5">'901_I - VRN'!$C$4:$J$39,'901_I - VRN'!$C$50:$J$76,'901_I - VRN'!$C$82:$J$103,'901_I - VRN'!$C$109:$K$144</definedName>
    <definedName name="_xlnm.Print_Titles" localSheetId="5">'901_I - VRN'!$121:$121</definedName>
  </definedNames>
  <calcPr/>
</workbook>
</file>

<file path=xl/calcChain.xml><?xml version="1.0" encoding="utf-8"?>
<calcChain xmlns="http://schemas.openxmlformats.org/spreadsheetml/2006/main">
  <c i="6" r="J37"/>
  <c r="J36"/>
  <c i="1" r="AY100"/>
  <c i="6" r="J35"/>
  <c i="1" r="AX100"/>
  <c i="6" r="BI144"/>
  <c r="BH144"/>
  <c r="BG144"/>
  <c r="BF144"/>
  <c r="T144"/>
  <c r="T143"/>
  <c r="R144"/>
  <c r="R143"/>
  <c r="P144"/>
  <c r="P143"/>
  <c r="BK144"/>
  <c r="BK143"/>
  <c r="J143"/>
  <c r="J144"/>
  <c r="BE144"/>
  <c r="J102"/>
  <c r="BI142"/>
  <c r="BH142"/>
  <c r="BG142"/>
  <c r="BF142"/>
  <c r="T142"/>
  <c r="T141"/>
  <c r="R142"/>
  <c r="R141"/>
  <c r="P142"/>
  <c r="P141"/>
  <c r="BK142"/>
  <c r="BK141"/>
  <c r="J141"/>
  <c r="J142"/>
  <c r="BE142"/>
  <c r="J10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T137"/>
  <c r="R138"/>
  <c r="R137"/>
  <c r="P138"/>
  <c r="P137"/>
  <c r="BK138"/>
  <c r="BK137"/>
  <c r="J137"/>
  <c r="J138"/>
  <c r="BE138"/>
  <c r="J100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T133"/>
  <c r="R134"/>
  <c r="R133"/>
  <c r="P134"/>
  <c r="P133"/>
  <c r="BK134"/>
  <c r="BK133"/>
  <c r="J133"/>
  <c r="J134"/>
  <c r="BE134"/>
  <c r="J99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F37"/>
  <c i="1" r="BD100"/>
  <c i="6" r="BH125"/>
  <c r="F36"/>
  <c i="1" r="BC100"/>
  <c i="6" r="BG125"/>
  <c r="F35"/>
  <c i="1" r="BB100"/>
  <c i="6" r="BF125"/>
  <c r="J34"/>
  <c i="1" r="AW100"/>
  <c i="6" r="F34"/>
  <c i="1" r="BA100"/>
  <c i="6" r="T125"/>
  <c r="T124"/>
  <c r="T123"/>
  <c r="T122"/>
  <c r="R125"/>
  <c r="R124"/>
  <c r="R123"/>
  <c r="R122"/>
  <c r="P125"/>
  <c r="P124"/>
  <c r="P123"/>
  <c r="P122"/>
  <c i="1" r="AU100"/>
  <c i="6" r="BK125"/>
  <c r="BK124"/>
  <c r="J124"/>
  <c r="BK123"/>
  <c r="J123"/>
  <c r="BK122"/>
  <c r="J122"/>
  <c r="J96"/>
  <c r="J30"/>
  <c i="1" r="AG100"/>
  <c i="6" r="J125"/>
  <c r="BE125"/>
  <c r="J33"/>
  <c i="1" r="AV100"/>
  <c i="6" r="F33"/>
  <c i="1" r="AZ100"/>
  <c i="6" r="J98"/>
  <c r="J97"/>
  <c r="J119"/>
  <c r="J118"/>
  <c r="F118"/>
  <c r="F116"/>
  <c r="E114"/>
  <c r="J92"/>
  <c r="J91"/>
  <c r="F91"/>
  <c r="F89"/>
  <c r="E87"/>
  <c r="J39"/>
  <c r="J18"/>
  <c r="E18"/>
  <c r="F119"/>
  <c r="F92"/>
  <c r="J17"/>
  <c r="J12"/>
  <c r="J116"/>
  <c r="J89"/>
  <c r="E7"/>
  <c r="E112"/>
  <c r="E85"/>
  <c i="5" r="J37"/>
  <c r="J36"/>
  <c i="1" r="AY99"/>
  <c i="5" r="J35"/>
  <c i="1" r="AX99"/>
  <c i="5" r="BI139"/>
  <c r="BH139"/>
  <c r="BG139"/>
  <c r="BF139"/>
  <c r="T139"/>
  <c r="T138"/>
  <c r="R139"/>
  <c r="R138"/>
  <c r="P139"/>
  <c r="P138"/>
  <c r="BK139"/>
  <c r="BK138"/>
  <c r="J138"/>
  <c r="J139"/>
  <c r="BE139"/>
  <c r="J100"/>
  <c r="BI137"/>
  <c r="BH137"/>
  <c r="BG137"/>
  <c r="BF137"/>
  <c r="T137"/>
  <c r="R137"/>
  <c r="P137"/>
  <c r="BK137"/>
  <c r="J137"/>
  <c r="BE137"/>
  <c r="BI136"/>
  <c r="BH136"/>
  <c r="BG136"/>
  <c r="BF136"/>
  <c r="T136"/>
  <c r="T135"/>
  <c r="R136"/>
  <c r="R135"/>
  <c r="P136"/>
  <c r="P135"/>
  <c r="BK136"/>
  <c r="BK135"/>
  <c r="J135"/>
  <c r="J136"/>
  <c r="BE136"/>
  <c r="J99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F37"/>
  <c i="1" r="BD99"/>
  <c i="5" r="BH123"/>
  <c r="F36"/>
  <c i="1" r="BC99"/>
  <c i="5" r="BG123"/>
  <c r="F35"/>
  <c i="1" r="BB99"/>
  <c i="5" r="BF123"/>
  <c r="J34"/>
  <c i="1" r="AW99"/>
  <c i="5" r="F34"/>
  <c i="1" r="BA99"/>
  <c i="5" r="T123"/>
  <c r="T122"/>
  <c r="T121"/>
  <c r="T120"/>
  <c r="R123"/>
  <c r="R122"/>
  <c r="R121"/>
  <c r="R120"/>
  <c r="P123"/>
  <c r="P122"/>
  <c r="P121"/>
  <c r="P120"/>
  <c i="1" r="AU99"/>
  <c i="5" r="BK123"/>
  <c r="BK122"/>
  <c r="J122"/>
  <c r="BK121"/>
  <c r="J121"/>
  <c r="BK120"/>
  <c r="J120"/>
  <c r="J96"/>
  <c r="J30"/>
  <c i="1" r="AG99"/>
  <c i="5" r="J123"/>
  <c r="BE123"/>
  <c r="J33"/>
  <c i="1" r="AV99"/>
  <c i="5" r="F33"/>
  <c i="1" r="AZ99"/>
  <c i="5" r="J98"/>
  <c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4" r="J39"/>
  <c r="J38"/>
  <c i="1" r="AY98"/>
  <c i="4" r="J37"/>
  <c i="1" r="AX98"/>
  <c i="4"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T306"/>
  <c r="R307"/>
  <c r="R306"/>
  <c r="P307"/>
  <c r="P306"/>
  <c r="BK307"/>
  <c r="BK306"/>
  <c r="J306"/>
  <c r="J307"/>
  <c r="BE307"/>
  <c r="J104"/>
  <c r="BI304"/>
  <c r="BH304"/>
  <c r="BG304"/>
  <c r="BF304"/>
  <c r="T304"/>
  <c r="R304"/>
  <c r="P304"/>
  <c r="BK304"/>
  <c r="J304"/>
  <c r="BE304"/>
  <c r="BI302"/>
  <c r="BH302"/>
  <c r="BG302"/>
  <c r="BF302"/>
  <c r="T302"/>
  <c r="R302"/>
  <c r="P302"/>
  <c r="BK302"/>
  <c r="J302"/>
  <c r="BE302"/>
  <c r="BI298"/>
  <c r="BH298"/>
  <c r="BG298"/>
  <c r="BF298"/>
  <c r="T298"/>
  <c r="T297"/>
  <c r="R298"/>
  <c r="R297"/>
  <c r="P298"/>
  <c r="P297"/>
  <c r="BK298"/>
  <c r="BK297"/>
  <c r="J297"/>
  <c r="J298"/>
  <c r="BE298"/>
  <c r="J103"/>
  <c r="BI290"/>
  <c r="BH290"/>
  <c r="BG290"/>
  <c r="BF290"/>
  <c r="T290"/>
  <c r="R290"/>
  <c r="P290"/>
  <c r="BK290"/>
  <c r="J290"/>
  <c r="BE290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4"/>
  <c r="BH274"/>
  <c r="BG274"/>
  <c r="BF274"/>
  <c r="T274"/>
  <c r="T273"/>
  <c r="R274"/>
  <c r="R273"/>
  <c r="P274"/>
  <c r="P273"/>
  <c r="BK274"/>
  <c r="BK273"/>
  <c r="J273"/>
  <c r="J274"/>
  <c r="BE274"/>
  <c r="J102"/>
  <c r="BI271"/>
  <c r="BH271"/>
  <c r="BG271"/>
  <c r="BF271"/>
  <c r="T271"/>
  <c r="R271"/>
  <c r="P271"/>
  <c r="BK271"/>
  <c r="J271"/>
  <c r="BE271"/>
  <c r="BI266"/>
  <c r="BH266"/>
  <c r="BG266"/>
  <c r="BF266"/>
  <c r="T266"/>
  <c r="R266"/>
  <c r="P266"/>
  <c r="BK266"/>
  <c r="J266"/>
  <c r="BE266"/>
  <c r="BI255"/>
  <c r="BH255"/>
  <c r="BG255"/>
  <c r="BF255"/>
  <c r="T255"/>
  <c r="R255"/>
  <c r="P255"/>
  <c r="BK255"/>
  <c r="J255"/>
  <c r="BE255"/>
  <c r="BI234"/>
  <c r="BH234"/>
  <c r="BG234"/>
  <c r="BF234"/>
  <c r="T234"/>
  <c r="T233"/>
  <c r="R234"/>
  <c r="R233"/>
  <c r="P234"/>
  <c r="P233"/>
  <c r="BK234"/>
  <c r="BK233"/>
  <c r="J233"/>
  <c r="J234"/>
  <c r="BE234"/>
  <c r="J101"/>
  <c r="BI228"/>
  <c r="BH228"/>
  <c r="BG228"/>
  <c r="BF228"/>
  <c r="T228"/>
  <c r="R228"/>
  <c r="P228"/>
  <c r="BK228"/>
  <c r="J228"/>
  <c r="BE228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/>
  <c r="BI215"/>
  <c r="BH215"/>
  <c r="BG215"/>
  <c r="BF215"/>
  <c r="T215"/>
  <c r="R215"/>
  <c r="P215"/>
  <c r="BK215"/>
  <c r="J215"/>
  <c r="BE215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89"/>
  <c r="BH189"/>
  <c r="BG189"/>
  <c r="BF189"/>
  <c r="T189"/>
  <c r="R189"/>
  <c r="P189"/>
  <c r="BK189"/>
  <c r="J189"/>
  <c r="BE189"/>
  <c r="BI163"/>
  <c r="BH163"/>
  <c r="BG163"/>
  <c r="BF163"/>
  <c r="T163"/>
  <c r="R163"/>
  <c r="P163"/>
  <c r="BK163"/>
  <c r="J163"/>
  <c r="BE163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29"/>
  <c r="F39"/>
  <c i="1" r="BD98"/>
  <c i="4" r="BH129"/>
  <c r="F38"/>
  <c i="1" r="BC98"/>
  <c i="4" r="BG129"/>
  <c r="F37"/>
  <c i="1" r="BB98"/>
  <c i="4" r="BF129"/>
  <c r="J36"/>
  <c i="1" r="AW98"/>
  <c i="4" r="F36"/>
  <c i="1" r="BA98"/>
  <c i="4" r="T129"/>
  <c r="T128"/>
  <c r="T127"/>
  <c r="T126"/>
  <c r="R129"/>
  <c r="R128"/>
  <c r="R127"/>
  <c r="R126"/>
  <c r="P129"/>
  <c r="P128"/>
  <c r="P127"/>
  <c r="P126"/>
  <c i="1" r="AU98"/>
  <c i="4" r="BK129"/>
  <c r="BK128"/>
  <c r="J128"/>
  <c r="BK127"/>
  <c r="J127"/>
  <c r="BK126"/>
  <c r="J126"/>
  <c r="J98"/>
  <c r="J32"/>
  <c i="1" r="AG98"/>
  <c i="4" r="J129"/>
  <c r="BE129"/>
  <c r="J35"/>
  <c i="1" r="AV98"/>
  <c i="4" r="F35"/>
  <c i="1" r="AZ98"/>
  <c i="4" r="J100"/>
  <c r="J99"/>
  <c r="J123"/>
  <c r="J122"/>
  <c r="F122"/>
  <c r="F120"/>
  <c r="E118"/>
  <c r="J94"/>
  <c r="J93"/>
  <c r="F93"/>
  <c r="F91"/>
  <c r="E89"/>
  <c r="J41"/>
  <c r="J20"/>
  <c r="E20"/>
  <c r="F123"/>
  <c r="F94"/>
  <c r="J19"/>
  <c r="J14"/>
  <c r="J120"/>
  <c r="J91"/>
  <c r="E7"/>
  <c r="E114"/>
  <c r="E85"/>
  <c i="3" r="J39"/>
  <c r="J38"/>
  <c i="1" r="AY97"/>
  <c i="3" r="J37"/>
  <c i="1" r="AX97"/>
  <c i="3" r="BI354"/>
  <c r="BH354"/>
  <c r="BG354"/>
  <c r="BF354"/>
  <c r="T354"/>
  <c r="R354"/>
  <c r="P354"/>
  <c r="BK354"/>
  <c r="J354"/>
  <c r="BE354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50"/>
  <c r="BH350"/>
  <c r="BG350"/>
  <c r="BF350"/>
  <c r="T350"/>
  <c r="T349"/>
  <c r="R350"/>
  <c r="R349"/>
  <c r="P350"/>
  <c r="P349"/>
  <c r="BK350"/>
  <c r="BK349"/>
  <c r="J349"/>
  <c r="J350"/>
  <c r="BE350"/>
  <c r="J104"/>
  <c r="BI347"/>
  <c r="BH347"/>
  <c r="BG347"/>
  <c r="BF347"/>
  <c r="T347"/>
  <c r="R347"/>
  <c r="P347"/>
  <c r="BK347"/>
  <c r="J347"/>
  <c r="BE347"/>
  <c r="BI346"/>
  <c r="BH346"/>
  <c r="BG346"/>
  <c r="BF346"/>
  <c r="T346"/>
  <c r="R346"/>
  <c r="P346"/>
  <c r="BK346"/>
  <c r="J346"/>
  <c r="BE346"/>
  <c r="BI345"/>
  <c r="BH345"/>
  <c r="BG345"/>
  <c r="BF345"/>
  <c r="T345"/>
  <c r="T344"/>
  <c r="R345"/>
  <c r="R344"/>
  <c r="P345"/>
  <c r="P344"/>
  <c r="BK345"/>
  <c r="BK344"/>
  <c r="J344"/>
  <c r="J345"/>
  <c r="BE345"/>
  <c r="J103"/>
  <c r="BI342"/>
  <c r="BH342"/>
  <c r="BG342"/>
  <c r="BF342"/>
  <c r="T342"/>
  <c r="R342"/>
  <c r="P342"/>
  <c r="BK342"/>
  <c r="J342"/>
  <c r="BE342"/>
  <c r="BI324"/>
  <c r="BH324"/>
  <c r="BG324"/>
  <c r="BF324"/>
  <c r="T324"/>
  <c r="R324"/>
  <c r="P324"/>
  <c r="BK324"/>
  <c r="J324"/>
  <c r="BE324"/>
  <c r="BI309"/>
  <c r="BH309"/>
  <c r="BG309"/>
  <c r="BF309"/>
  <c r="T309"/>
  <c r="R309"/>
  <c r="P309"/>
  <c r="BK309"/>
  <c r="J309"/>
  <c r="BE309"/>
  <c r="BI304"/>
  <c r="BH304"/>
  <c r="BG304"/>
  <c r="BF304"/>
  <c r="T304"/>
  <c r="R304"/>
  <c r="P304"/>
  <c r="BK304"/>
  <c r="J304"/>
  <c r="BE304"/>
  <c r="BI299"/>
  <c r="BH299"/>
  <c r="BG299"/>
  <c r="BF299"/>
  <c r="T299"/>
  <c r="T298"/>
  <c r="R299"/>
  <c r="R298"/>
  <c r="P299"/>
  <c r="P298"/>
  <c r="BK299"/>
  <c r="BK298"/>
  <c r="J298"/>
  <c r="J299"/>
  <c r="BE299"/>
  <c r="J102"/>
  <c r="BI296"/>
  <c r="BH296"/>
  <c r="BG296"/>
  <c r="BF296"/>
  <c r="T296"/>
  <c r="R296"/>
  <c r="P296"/>
  <c r="BK296"/>
  <c r="J296"/>
  <c r="BE296"/>
  <c r="BI292"/>
  <c r="BH292"/>
  <c r="BG292"/>
  <c r="BF292"/>
  <c r="T292"/>
  <c r="R292"/>
  <c r="P292"/>
  <c r="BK292"/>
  <c r="J292"/>
  <c r="BE292"/>
  <c r="BI273"/>
  <c r="BH273"/>
  <c r="BG273"/>
  <c r="BF273"/>
  <c r="T273"/>
  <c r="R273"/>
  <c r="P273"/>
  <c r="BK273"/>
  <c r="J273"/>
  <c r="BE273"/>
  <c r="BI269"/>
  <c r="BH269"/>
  <c r="BG269"/>
  <c r="BF269"/>
  <c r="T269"/>
  <c r="R269"/>
  <c r="P269"/>
  <c r="BK269"/>
  <c r="J269"/>
  <c r="BE269"/>
  <c r="BI248"/>
  <c r="BH248"/>
  <c r="BG248"/>
  <c r="BF248"/>
  <c r="T248"/>
  <c r="R248"/>
  <c r="P248"/>
  <c r="BK248"/>
  <c r="J248"/>
  <c r="BE248"/>
  <c r="BI243"/>
  <c r="BH243"/>
  <c r="BG243"/>
  <c r="BF243"/>
  <c r="T243"/>
  <c r="R243"/>
  <c r="P243"/>
  <c r="BK243"/>
  <c r="J243"/>
  <c r="BE243"/>
  <c r="BI239"/>
  <c r="BH239"/>
  <c r="BG239"/>
  <c r="BF239"/>
  <c r="T239"/>
  <c r="T238"/>
  <c r="R239"/>
  <c r="R238"/>
  <c r="P239"/>
  <c r="P238"/>
  <c r="BK239"/>
  <c r="BK238"/>
  <c r="J238"/>
  <c r="J239"/>
  <c r="BE239"/>
  <c r="J101"/>
  <c r="BI234"/>
  <c r="BH234"/>
  <c r="BG234"/>
  <c r="BF234"/>
  <c r="T234"/>
  <c r="R234"/>
  <c r="P234"/>
  <c r="BK234"/>
  <c r="J234"/>
  <c r="BE234"/>
  <c r="BI232"/>
  <c r="BH232"/>
  <c r="BG232"/>
  <c r="BF232"/>
  <c r="T232"/>
  <c r="R232"/>
  <c r="P232"/>
  <c r="BK232"/>
  <c r="J232"/>
  <c r="BE232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186"/>
  <c r="BH186"/>
  <c r="BG186"/>
  <c r="BF186"/>
  <c r="T186"/>
  <c r="R186"/>
  <c r="P186"/>
  <c r="BK186"/>
  <c r="J186"/>
  <c r="BE186"/>
  <c r="BI167"/>
  <c r="BH167"/>
  <c r="BG167"/>
  <c r="BF167"/>
  <c r="T167"/>
  <c r="R167"/>
  <c r="P167"/>
  <c r="BK167"/>
  <c r="J167"/>
  <c r="BE167"/>
  <c r="BI162"/>
  <c r="BH162"/>
  <c r="BG162"/>
  <c r="BF162"/>
  <c r="T162"/>
  <c r="R162"/>
  <c r="P162"/>
  <c r="BK162"/>
  <c r="J162"/>
  <c r="BE162"/>
  <c r="BI154"/>
  <c r="BH154"/>
  <c r="BG154"/>
  <c r="BF154"/>
  <c r="T154"/>
  <c r="R154"/>
  <c r="P154"/>
  <c r="BK154"/>
  <c r="J154"/>
  <c r="BE154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29"/>
  <c r="F39"/>
  <c i="1" r="BD97"/>
  <c i="3" r="BH129"/>
  <c r="F38"/>
  <c i="1" r="BC97"/>
  <c i="3" r="BG129"/>
  <c r="F37"/>
  <c i="1" r="BB97"/>
  <c i="3" r="BF129"/>
  <c r="J36"/>
  <c i="1" r="AW97"/>
  <c i="3" r="F36"/>
  <c i="1" r="BA97"/>
  <c i="3" r="T129"/>
  <c r="T128"/>
  <c r="T127"/>
  <c r="T126"/>
  <c r="R129"/>
  <c r="R128"/>
  <c r="R127"/>
  <c r="R126"/>
  <c r="P129"/>
  <c r="P128"/>
  <c r="P127"/>
  <c r="P126"/>
  <c i="1" r="AU97"/>
  <c i="3" r="BK129"/>
  <c r="BK128"/>
  <c r="J128"/>
  <c r="BK127"/>
  <c r="J127"/>
  <c r="BK126"/>
  <c r="J126"/>
  <c r="J98"/>
  <c r="J32"/>
  <c i="1" r="AG97"/>
  <c i="3" r="J129"/>
  <c r="BE129"/>
  <c r="J35"/>
  <c i="1" r="AV97"/>
  <c i="3" r="F35"/>
  <c i="1" r="AZ97"/>
  <c i="3" r="J100"/>
  <c r="J99"/>
  <c r="J123"/>
  <c r="J122"/>
  <c r="F122"/>
  <c r="F120"/>
  <c r="E118"/>
  <c r="J94"/>
  <c r="J93"/>
  <c r="F93"/>
  <c r="F91"/>
  <c r="E89"/>
  <c r="J41"/>
  <c r="J20"/>
  <c r="E20"/>
  <c r="F123"/>
  <c r="F94"/>
  <c r="J19"/>
  <c r="J14"/>
  <c r="J120"/>
  <c r="J91"/>
  <c r="E7"/>
  <c r="E114"/>
  <c r="E85"/>
  <c i="2" r="J37"/>
  <c r="J36"/>
  <c i="1" r="AY95"/>
  <c i="2" r="J35"/>
  <c i="1" r="AX95"/>
  <c i="2"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T279"/>
  <c r="R280"/>
  <c r="R279"/>
  <c r="P280"/>
  <c r="P279"/>
  <c r="BK280"/>
  <c r="BK279"/>
  <c r="J279"/>
  <c r="J280"/>
  <c r="BE280"/>
  <c r="J107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5"/>
  <c r="BH275"/>
  <c r="BG275"/>
  <c r="BF275"/>
  <c r="T275"/>
  <c r="T274"/>
  <c r="T273"/>
  <c r="R275"/>
  <c r="R274"/>
  <c r="R273"/>
  <c r="P275"/>
  <c r="P274"/>
  <c r="P273"/>
  <c r="BK275"/>
  <c r="BK274"/>
  <c r="J274"/>
  <c r="BK273"/>
  <c r="J273"/>
  <c r="J275"/>
  <c r="BE275"/>
  <c r="J106"/>
  <c r="J105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T267"/>
  <c r="R268"/>
  <c r="R267"/>
  <c r="P268"/>
  <c r="P267"/>
  <c r="BK268"/>
  <c r="BK267"/>
  <c r="J267"/>
  <c r="J268"/>
  <c r="BE268"/>
  <c r="J104"/>
  <c r="BI266"/>
  <c r="BH266"/>
  <c r="BG266"/>
  <c r="BF266"/>
  <c r="T266"/>
  <c r="R266"/>
  <c r="P266"/>
  <c r="BK266"/>
  <c r="J266"/>
  <c r="BE266"/>
  <c r="BI264"/>
  <c r="BH264"/>
  <c r="BG264"/>
  <c r="BF264"/>
  <c r="T264"/>
  <c r="R264"/>
  <c r="P264"/>
  <c r="BK264"/>
  <c r="J264"/>
  <c r="BE264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9"/>
  <c r="BH249"/>
  <c r="BG249"/>
  <c r="BF249"/>
  <c r="T249"/>
  <c r="T248"/>
  <c r="R249"/>
  <c r="R248"/>
  <c r="P249"/>
  <c r="P248"/>
  <c r="BK249"/>
  <c r="BK248"/>
  <c r="J248"/>
  <c r="J249"/>
  <c r="BE249"/>
  <c r="J103"/>
  <c r="BI245"/>
  <c r="BH245"/>
  <c r="BG245"/>
  <c r="BF245"/>
  <c r="T245"/>
  <c r="R245"/>
  <c r="P245"/>
  <c r="BK245"/>
  <c r="J245"/>
  <c r="BE245"/>
  <c r="BI241"/>
  <c r="BH241"/>
  <c r="BG241"/>
  <c r="BF241"/>
  <c r="T241"/>
  <c r="R241"/>
  <c r="P241"/>
  <c r="BK241"/>
  <c r="J241"/>
  <c r="BE241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5"/>
  <c r="BH225"/>
  <c r="BG225"/>
  <c r="BF225"/>
  <c r="T225"/>
  <c r="R225"/>
  <c r="P225"/>
  <c r="BK225"/>
  <c r="J225"/>
  <c r="BE225"/>
  <c r="BI222"/>
  <c r="BH222"/>
  <c r="BG222"/>
  <c r="BF222"/>
  <c r="T222"/>
  <c r="T221"/>
  <c r="R222"/>
  <c r="R221"/>
  <c r="P222"/>
  <c r="P221"/>
  <c r="BK222"/>
  <c r="BK221"/>
  <c r="J221"/>
  <c r="J222"/>
  <c r="BE222"/>
  <c r="J102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2"/>
  <c r="BH212"/>
  <c r="BG212"/>
  <c r="BF212"/>
  <c r="T212"/>
  <c r="T211"/>
  <c r="R212"/>
  <c r="R211"/>
  <c r="P212"/>
  <c r="P211"/>
  <c r="BK212"/>
  <c r="BK211"/>
  <c r="J211"/>
  <c r="J212"/>
  <c r="BE212"/>
  <c r="J101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199"/>
  <c r="BH199"/>
  <c r="BG199"/>
  <c r="BF199"/>
  <c r="T199"/>
  <c r="T198"/>
  <c r="R199"/>
  <c r="R198"/>
  <c r="P199"/>
  <c r="P198"/>
  <c r="BK199"/>
  <c r="BK198"/>
  <c r="J198"/>
  <c r="J199"/>
  <c r="BE199"/>
  <c r="J100"/>
  <c r="BI197"/>
  <c r="BH197"/>
  <c r="BG197"/>
  <c r="BF197"/>
  <c r="T197"/>
  <c r="R197"/>
  <c r="P197"/>
  <c r="BK197"/>
  <c r="J197"/>
  <c r="BE197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T178"/>
  <c r="R179"/>
  <c r="R178"/>
  <c r="P179"/>
  <c r="P178"/>
  <c r="BK179"/>
  <c r="BK178"/>
  <c r="J178"/>
  <c r="J179"/>
  <c r="BE179"/>
  <c r="J99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F37"/>
  <c i="1" r="BD95"/>
  <c i="2" r="BH130"/>
  <c r="F36"/>
  <c i="1" r="BC95"/>
  <c i="2" r="BG130"/>
  <c r="F35"/>
  <c i="1" r="BB95"/>
  <c i="2" r="BF130"/>
  <c r="J34"/>
  <c i="1" r="AW95"/>
  <c i="2" r="F34"/>
  <c i="1" r="BA95"/>
  <c i="2" r="T130"/>
  <c r="T129"/>
  <c r="T128"/>
  <c r="T127"/>
  <c r="R130"/>
  <c r="R129"/>
  <c r="R128"/>
  <c r="R127"/>
  <c r="P130"/>
  <c r="P129"/>
  <c r="P128"/>
  <c r="P127"/>
  <c i="1" r="AU95"/>
  <c i="2" r="BK130"/>
  <c r="BK129"/>
  <c r="J129"/>
  <c r="BK128"/>
  <c r="J128"/>
  <c r="BK127"/>
  <c r="J127"/>
  <c r="J96"/>
  <c r="J30"/>
  <c i="1" r="AG95"/>
  <c i="2" r="J130"/>
  <c r="BE130"/>
  <c r="J33"/>
  <c i="1" r="AV95"/>
  <c i="2" r="F33"/>
  <c i="1" r="AZ95"/>
  <c i="2" r="J98"/>
  <c r="J97"/>
  <c r="J124"/>
  <c r="J123"/>
  <c r="F123"/>
  <c r="F121"/>
  <c r="E119"/>
  <c r="J92"/>
  <c r="J91"/>
  <c r="F91"/>
  <c r="F89"/>
  <c r="E87"/>
  <c r="J39"/>
  <c r="J18"/>
  <c r="E18"/>
  <c r="F124"/>
  <c r="F92"/>
  <c r="J17"/>
  <c r="J12"/>
  <c r="J121"/>
  <c r="J89"/>
  <c r="E7"/>
  <c r="E117"/>
  <c r="E85"/>
  <c i="1" r="BD96"/>
  <c r="BC96"/>
  <c r="BB96"/>
  <c r="BA96"/>
  <c r="AZ96"/>
  <c r="AY96"/>
  <c r="AX96"/>
  <c r="AW96"/>
  <c r="AV96"/>
  <c r="AU96"/>
  <c r="AT96"/>
  <c r="AS96"/>
  <c r="AG96"/>
  <c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100"/>
  <c r="AN100"/>
  <c r="AT99"/>
  <c r="AN99"/>
  <c r="AT98"/>
  <c r="AN98"/>
  <c r="AT97"/>
  <c r="AN97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<sst xmlns="http://schemas.openxmlformats.org/spreadsheetml/2006/main">
  <si>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</si>
  <si>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</si>
  <si>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</si>
  <si>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</si>
  <si>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</si>
  <si>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{c9dcc2a2-ab43-4281-ab97-326f0c4a992e}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</si>
  <si>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</si>
  <si>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</si>
  <si>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</si>
  <si>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</si>
  <si>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</si>
  <si>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</si>
  <si>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Kód:</t>
  </si>
  <si>
    <t>36-2018_I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</si>
  <si>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</si>
  <si>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</si>
  <si>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Cyklo Suchdolská - V Sedlci, číslo akce 2950170, Praha 6_MONTÁŽ</t>
  </si>
  <si>
    <t>KSO:</t>
  </si>
  <si>
    <t>CC-CZ:</t>
  </si>
  <si>
    <t>Místo:</t>
  </si>
  <si>
    <t>Praha 6</t>
  </si>
  <si>
    <t>Datum:</t>
  </si>
  <si>
    <t>2. 7. 2019</t>
  </si>
  <si>
    <t>Zadavatel:</t>
  </si>
  <si>
    <t>IČ:</t>
  </si>
  <si>
    <t>03447286</t>
  </si>
  <si>
    <t>TSK hl. m. Prahy, a.s.</t>
  </si>
  <si>
    <t>DIČ:</t>
  </si>
  <si>
    <t>CZ03447286</t>
  </si>
  <si>
    <t>Uchazeč:</t>
  </si>
  <si>
    <t>Vyplň údaj</t>
  </si>
  <si>
    <t>Projektant:</t>
  </si>
  <si>
    <t>Sinpps, s.r.o.</t>
  </si>
  <si>
    <t>True</t>
  </si>
  <si>
    <t>Zpracovatel:</t>
  </si>
  <si>
    <t>62584332</t>
  </si>
  <si>
    <t>CZ62584332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</si>
  <si>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</si>
  <si>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</si>
  <si>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</si>
  <si>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</si>
  <si>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</si>
  <si>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</si>
  <si>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</si>
  <si>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</si>
  <si>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</si>
  <si>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</si>
  <si>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</si>
  <si>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</si>
  <si>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</si>
  <si>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</si>
  <si>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</si>
  <si>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</si>
  <si>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</si>
  <si>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</si>
  <si>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</si>
  <si>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</si>
  <si>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</si>
  <si>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</si>
  <si>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</si>
  <si>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</si>
  <si>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</si>
  <si>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</si>
  <si>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</si>
  <si>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</si>
  <si>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</si>
  <si>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</si>
  <si>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</si>
  <si>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</si>
  <si>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</si>
  <si>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</si>
  <si>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</si>
  <si>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</si>
  <si>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</si>
  <si>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</si>
  <si>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</si>
  <si>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</si>
  <si>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</si>
  <si>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</si>
  <si>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</si>
  <si>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</si>
  <si>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</si>
  <si>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</si>
  <si>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101_I</t>
  </si>
  <si>
    <t>Komunikace</t>
  </si>
  <si>
    <t>STA</t>
  </si>
  <si>
    <t>1</t>
  </si>
  <si>
    <t>{ae52ac0e-d036-4377-b2b7-d5d700d4f8ef}</t>
  </si>
  <si>
    <t>2</t>
  </si>
  <si>
    <t>201_I</t>
  </si>
  <si>
    <t>Opěrná a zárubní zeď</t>
  </si>
  <si>
    <t>{bd5a28b2-5295-4857-b704-305e9bcb6e8c}</t>
  </si>
  <si>
    <t>D.2.a</t>
  </si>
  <si>
    <t>Opěrná zeď</t>
  </si>
  <si>
    <t>Soupis</t>
  </si>
  <si>
    <t>{168b06e3-d75c-4ede-8868-f05afbaf635e}</t>
  </si>
  <si>
    <t>D.2.b</t>
  </si>
  <si>
    <t>Zárubní zeď</t>
  </si>
  <si>
    <t>{ead09133-c1fa-4439-8dd6-6911cfefc7f0}</t>
  </si>
  <si>
    <t>801</t>
  </si>
  <si>
    <t>Vegetační úpravy - výsadba stromů</t>
  </si>
  <si>
    <t>{9035ae88-1f26-4963-915a-16731a9d8e13}</t>
  </si>
  <si>
    <t>901_I</t>
  </si>
  <si>
    <t>VRN</t>
  </si>
  <si>
    <t>{c205a4c6-3230-48b8-b451-a2d73b2e4b26}</t>
  </si>
  <si>
    <t>KRYCÍ LIST SOUPISU PRACÍ</t>
  </si>
  <si>
    <t>Objekt:</t>
  </si>
  <si>
    <t>101_I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</si>
  <si>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</si>
  <si>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</si>
  <si>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</si>
  <si>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</si>
  <si>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</si>
  <si>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</si>
  <si>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</si>
  <si>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SAN - Sanace podloží v aktivní zóně v tl. 500 mm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</si>
  <si>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</si>
  <si>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</si>
  <si>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</si>
  <si>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</si>
  <si>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</si>
  <si>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N00 - Nepojmenované práce</t>
  </si>
  <si>
    <t xml:space="preserve">    N01 - Nepojmenovaný díl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</si>
  <si>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</si>
  <si>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</si>
  <si>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</si>
  <si>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</si>
  <si>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</si>
  <si>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</si>
  <si>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</si>
  <si>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</si>
  <si>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</si>
  <si>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</si>
  <si>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</si>
  <si>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</si>
  <si>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</si>
  <si>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</si>
  <si>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</si>
  <si>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</si>
  <si>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</si>
  <si>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</si>
  <si>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</si>
  <si>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111201101 - 1</t>
  </si>
  <si>
    <t>Odstranění křovin a stromů průměru kmene do 100 mm i s kořeny z celkové plochy do 1000 m2 vč likvidace, odvozu a skládkovného (ODHAD)</t>
  </si>
  <si>
    <t>m2</t>
  </si>
  <si>
    <t>CS ÚRS 2019 02</t>
  </si>
  <si>
    <t>4</t>
  </si>
  <si>
    <t>1529115483</t>
  </si>
  <si>
    <t>VV</t>
  </si>
  <si>
    <t>200</t>
  </si>
  <si>
    <t>odečteno z CAD</t>
  </si>
  <si>
    <t>121101102</t>
  </si>
  <si>
    <t>Sejmutí ornice s přemístěním na vzdálenost do 100 m</t>
  </si>
  <si>
    <t>m3</t>
  </si>
  <si>
    <t>139734381</t>
  </si>
  <si>
    <t>1650*0,3</t>
  </si>
  <si>
    <t>3</t>
  </si>
  <si>
    <t>162701105</t>
  </si>
  <si>
    <t>Vodorovné přemístění do 10000 m výkopku/sypaniny z horniny tř. 1 až 4 (Mezideponie TAM)</t>
  </si>
  <si>
    <t>458879689</t>
  </si>
  <si>
    <t>100</t>
  </si>
  <si>
    <t>Odečteno z CAD</t>
  </si>
  <si>
    <t>162701105-1</t>
  </si>
  <si>
    <t>Vodorovné přemístění do 10000 m výkopku/sypaniny z horniny tř. 1 až 4 (Mezideponie ZPĚT)</t>
  </si>
  <si>
    <t>1283647193</t>
  </si>
  <si>
    <t>PSC</t>
  </si>
  <si>
    <t xml:space="preserve">Poznámka k souboru cen:_x000d_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 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</si>
  <si>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5</t>
  </si>
  <si>
    <t>122201101-1</t>
  </si>
  <si>
    <t>Odkopávky a prokopávky nezapažené v hornině tř. 3 objem do 100 m3 (výkop pro konstrukci; po úsecích)</t>
  </si>
  <si>
    <t>1030143359</t>
  </si>
  <si>
    <t>7,8*60</t>
  </si>
  <si>
    <t>6</t>
  </si>
  <si>
    <t>122201109-3</t>
  </si>
  <si>
    <t xml:space="preserve">Příplatek za lepivost u odkopávek v hornině tř. 1 až 3  (výkop pro konstrukci)</t>
  </si>
  <si>
    <t>-82562708</t>
  </si>
  <si>
    <t>468</t>
  </si>
  <si>
    <t>7</t>
  </si>
  <si>
    <t>132201101</t>
  </si>
  <si>
    <t>Hloubení rýh š do 600 mm v hornině tř. 3 objemu do 100 m3 (výkop palisády)</t>
  </si>
  <si>
    <t>-1404183472</t>
  </si>
  <si>
    <t>50*0,9</t>
  </si>
  <si>
    <t>8</t>
  </si>
  <si>
    <t>122201109-1</t>
  </si>
  <si>
    <t>Příplatek za lepivost u odkopávek v hornině tř. 1 až 3</t>
  </si>
  <si>
    <t>-1661266647</t>
  </si>
  <si>
    <t xml:space="preserve">Poznámka k souboru cen:_x000d_
1. Odkopávky a prokopávky v roubených prostorech se oceňují podle čl. 3116 Všeobecných podmínek tohoto katalogu. 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 3. Ceny lze použít i pro vykopávky odpadových jam. 4. Ceny lze použít i pro sejmutí podorničí. Přitom se přihlíží k ustanovení čl. 3112 Všeobecných podmínek tohoto katalogu. </t>
  </si>
  <si>
    <t>45</t>
  </si>
  <si>
    <t>9</t>
  </si>
  <si>
    <t>132201101-1</t>
  </si>
  <si>
    <t>Hloubení rýh š do 600 mm v hornině tř. 3 objemu do 100 m3 (výkop trativodu)</t>
  </si>
  <si>
    <t>-1186699062</t>
  </si>
  <si>
    <t xml:space="preserve">Poznámka k souboru cen:_x000d_
1. V cenách jsou započteny i náklady na přehození výkopku na přilehlém terénu na vzdálenost do 3 m od podélné osy rýhy nebo naložení na dopravní prostředek. 2. Ceny jsou určeny pro rýhy: a) šířky přes 200 do 300 mm a hloubky do 750 mm, b) šířky přes 300 do 400 mm a hloubky do 1 000 mm, c) šířky přes 400 do 500 mm a hloubky do 1 250 mm, d) šířky přes 500 do 600 mm a hloubky do 1 500 mm. 3. Náklady na svislé přemístění výkopku nad 1 m hloubky se určí dle ustanovení článku č. 3161 všeobecných podmínek katalogu. </t>
  </si>
  <si>
    <t>105*0,3</t>
  </si>
  <si>
    <t>10</t>
  </si>
  <si>
    <t>122201109-2</t>
  </si>
  <si>
    <t>1760859086</t>
  </si>
  <si>
    <t>31,5</t>
  </si>
  <si>
    <t>11</t>
  </si>
  <si>
    <t>162701105-2</t>
  </si>
  <si>
    <t>Vodorovné přemístění do 10000 m výkopku/sypaniny z horniny tř. 1 až 4</t>
  </si>
  <si>
    <t>195726949</t>
  </si>
  <si>
    <t>468+45+31,5+(495-100)</t>
  </si>
  <si>
    <t>12</t>
  </si>
  <si>
    <t>162701109</t>
  </si>
  <si>
    <t>Příplatek k vodorovnému přemístění výkopku/sypaniny z horniny tř. 1 až 4 ZKD 1000 m přes 10000 m (20x km)</t>
  </si>
  <si>
    <t>-729526783</t>
  </si>
  <si>
    <t>939,5*20</t>
  </si>
  <si>
    <t>13</t>
  </si>
  <si>
    <t>182301135</t>
  </si>
  <si>
    <t>Rozprostření ornice pl přes 500 m2 ve svahu přes 1:5 tl vrstvy do 300 mm</t>
  </si>
  <si>
    <t>-1558814620</t>
  </si>
  <si>
    <t xml:space="preserve">Poznámka k souboru cen:_x000d_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3,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</si>
  <si>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495</t>
  </si>
  <si>
    <t>14</t>
  </si>
  <si>
    <t>181411131</t>
  </si>
  <si>
    <t>Založení parkového trávníku výsevem plochy do 1000 m2 v rovině a ve svahu do 1:5</t>
  </si>
  <si>
    <t>-1655636643</t>
  </si>
  <si>
    <t>M</t>
  </si>
  <si>
    <t>00572410</t>
  </si>
  <si>
    <t>osivo směs travní parková</t>
  </si>
  <si>
    <t>kg</t>
  </si>
  <si>
    <t>-768935386</t>
  </si>
  <si>
    <t>495/30</t>
  </si>
  <si>
    <t>16</t>
  </si>
  <si>
    <t>181102302</t>
  </si>
  <si>
    <t>Úprava pláně v zářezech se zhutněním</t>
  </si>
  <si>
    <t>-1277965657</t>
  </si>
  <si>
    <t>897,6+(280*1)</t>
  </si>
  <si>
    <t>odečteno z cad</t>
  </si>
  <si>
    <t>SAN</t>
  </si>
  <si>
    <t>Sanace podloží v aktivní zóně v tl. 500 mm</t>
  </si>
  <si>
    <t>17</t>
  </si>
  <si>
    <t>122302201-2</t>
  </si>
  <si>
    <t>Odkopávky a prokopávky nezapažené pro silnice objemu do 100 m3 v hornině tř. 4 (sanace podloží v AZ)- odvoz na skládku + skládkovné</t>
  </si>
  <si>
    <t>-316333945</t>
  </si>
  <si>
    <t>1177,6*0,5*0,7</t>
  </si>
  <si>
    <t>18</t>
  </si>
  <si>
    <t>122302209-2</t>
  </si>
  <si>
    <t>Příplatek k odkopávkám a prokopávkám pro silnice v hornině tř. 4 za lepivost (sanace podloží v AZ)</t>
  </si>
  <si>
    <t>1746937179</t>
  </si>
  <si>
    <t>412,16</t>
  </si>
  <si>
    <t>19</t>
  </si>
  <si>
    <t>162701105-1.1</t>
  </si>
  <si>
    <t>Vodorovné přemístění do 10000 m výkopku/sypaniny z horniny tř. 1 až 4 (sanace podloží v AZ)</t>
  </si>
  <si>
    <t>-652875337</t>
  </si>
  <si>
    <t>20</t>
  </si>
  <si>
    <t>162701109-1</t>
  </si>
  <si>
    <t>Příplatek k vodorovnému přemístění výkopku/sypaniny z horniny tř. 1 až 4 ZKD 1000 m přes 10000 m (sanace podloží v AZ; 20x km)</t>
  </si>
  <si>
    <t>-734929846</t>
  </si>
  <si>
    <t>412,16*20</t>
  </si>
  <si>
    <t>181102302-2</t>
  </si>
  <si>
    <t>Úprava pláně v zářezech se zhutněním (sanace podloží v AZ; 70% plochy pláně)</t>
  </si>
  <si>
    <t>-1464774339</t>
  </si>
  <si>
    <t>(897,6+(280*1))*0,7</t>
  </si>
  <si>
    <t>22</t>
  </si>
  <si>
    <t>564871111</t>
  </si>
  <si>
    <t>Podklad ze štěrkodrtě ŠD tl 250 mm (sanace podloží v AZ)</t>
  </si>
  <si>
    <t>-186000964</t>
  </si>
  <si>
    <t>824,32</t>
  </si>
  <si>
    <t>23</t>
  </si>
  <si>
    <t>564871111-1</t>
  </si>
  <si>
    <t>-602033681</t>
  </si>
  <si>
    <t>24</t>
  </si>
  <si>
    <t>919726122</t>
  </si>
  <si>
    <t>Geotextilie pro ochranu, separaci a filtraci netkaná měrná hmotnost do 300 g/m2 (sanace podloží v AZ)</t>
  </si>
  <si>
    <t>-440460836</t>
  </si>
  <si>
    <t>824,32*2,2</t>
  </si>
  <si>
    <t>25</t>
  </si>
  <si>
    <t>997221855-3</t>
  </si>
  <si>
    <t xml:space="preserve">Poplatek za uložení na skládce (skládkovné) zeminy a kameniva kód odpadu 170 504  (sanace podloží v AZ; cena ověřena poptávkou na území Hlavního města Prahy a blízkého okolí)</t>
  </si>
  <si>
    <t>t</t>
  </si>
  <si>
    <t>1578650678</t>
  </si>
  <si>
    <t>412,16*1,6</t>
  </si>
  <si>
    <t>26</t>
  </si>
  <si>
    <t>R10.2</t>
  </si>
  <si>
    <t>Statická zatěžovací zkouška včetně protokolu (kontrola únosnosti pláně Edef,2) - sanace podloží v AZ</t>
  </si>
  <si>
    <t>kus</t>
  </si>
  <si>
    <t>512</t>
  </si>
  <si>
    <t>-1688072519</t>
  </si>
  <si>
    <t>Zakládání</t>
  </si>
  <si>
    <t>27</t>
  </si>
  <si>
    <t>211561111</t>
  </si>
  <si>
    <t>Výplň odvodňovacích žeber nebo trativodů kamenivem hrubým drceným frakce 4 až 16 mm</t>
  </si>
  <si>
    <t>-259550602</t>
  </si>
  <si>
    <t xml:space="preserve">Poznámka k souboru cen:_x000d_
1. V ceně 51-1111 jsou započteny i náklady na průduchy vytvořené z lomového kamene. 2. V cenách 52-1111 až 58-1111 nejsou započteny náklady na zřízení průduchů; tyto práce se oceňují cenami: a) souboru cen 212 71-11 Trativody z trub z prostého betonu bez lože, b) souboru cen 212 75-5 . Trativody bez lože z drenážních trubek. 3. Množství měrných jednotek se určuje v m3 vyplňovaného prostoru. Objem potrubí a lože se do vyplňovaného prostoru nezapočítává. </t>
  </si>
  <si>
    <t>0,38*105</t>
  </si>
  <si>
    <t>28</t>
  </si>
  <si>
    <t>212752214</t>
  </si>
  <si>
    <t>Trativod z drenážních trubek plastových flexibilních D do 200 mm včetně lože otevřený výkop</t>
  </si>
  <si>
    <t>m</t>
  </si>
  <si>
    <t>-1446528335</t>
  </si>
  <si>
    <t>105+7,7</t>
  </si>
  <si>
    <t>29</t>
  </si>
  <si>
    <t>213141133</t>
  </si>
  <si>
    <t>Zřízení vrstvy z geotextilie ve sklonu do 1:1 š do 8,5 m</t>
  </si>
  <si>
    <t>1801772102</t>
  </si>
  <si>
    <t xml:space="preserve">Poznámka k souboru cen:_x000d_
1. Ceny jsou určeny pro zřízení vrstev na upraveném povrchu. 2. V cenách jsou započteny i náklady na položení a spojení geotextilií včetně přesahů. 3. V cenách nejsou započteny náklady na dodávku geotextilií, která se oceňuje ve specifikaci. Ztratné včetně přesahů lze stanovit ve výši 15 až 20 %. 4. Ceny -1131 až -1133 lze použít i pro vyvedení geotextilie na svislou konstrukci. </t>
  </si>
  <si>
    <t>208,449+347,584</t>
  </si>
  <si>
    <t>30</t>
  </si>
  <si>
    <t>69311031</t>
  </si>
  <si>
    <t>geotextilie tkaná separační, filtrační, výztužná PP pevnost v tahu 10kN/m</t>
  </si>
  <si>
    <t>-2017717986</t>
  </si>
  <si>
    <t>556,03*1,15 'Přepočtené koeficientem množství</t>
  </si>
  <si>
    <t>Svislé a kompletní konstrukce</t>
  </si>
  <si>
    <t>31</t>
  </si>
  <si>
    <t>339921132</t>
  </si>
  <si>
    <t>Osazování betonových palisád do betonového základu v řadě výšky prvku přes 0,5 do 1 m</t>
  </si>
  <si>
    <t>-1658395270</t>
  </si>
  <si>
    <t xml:space="preserve">Poznámka k souboru cen:_x000d_
1. V cenách nejsou započteny náklady na zřízení rýhy nebo jámy a na dodání palisád; tyto se oceňují ve specifikaci. 2. Ceny lze použít pro palisády o jakémkoli tvaru průřezu. 3. Měrnou jednotkou (u položek číslo -1131 až -1144) se rozumí metr délky palisádové stěny. 4. Výškou palisády je uvažována celková délka osazovaného prvku. </t>
  </si>
  <si>
    <t>50</t>
  </si>
  <si>
    <t>32</t>
  </si>
  <si>
    <t>59228414</t>
  </si>
  <si>
    <t>palisáda betonová tyčová půlkulatá přírodní 175x200x1000mm</t>
  </si>
  <si>
    <t>147395215</t>
  </si>
  <si>
    <t>50*5,9 'Přepočtené koeficientem množství</t>
  </si>
  <si>
    <t>33</t>
  </si>
  <si>
    <t>711161215</t>
  </si>
  <si>
    <t>Izolace proti zemní vlhkosti nopovou fólií svislá, nopek v 20,0 mm, tl do 1,0 mm</t>
  </si>
  <si>
    <t>-1402490935</t>
  </si>
  <si>
    <t>1,3*43,2</t>
  </si>
  <si>
    <t>Komunikace pozemní</t>
  </si>
  <si>
    <t>34</t>
  </si>
  <si>
    <t>564861111</t>
  </si>
  <si>
    <t>Podklad ze štěrkodrtě ŠD tl 200 mm</t>
  </si>
  <si>
    <t>1175287387</t>
  </si>
  <si>
    <t>35</t>
  </si>
  <si>
    <t>564932111</t>
  </si>
  <si>
    <t>Podklad z mechanicky zpevněného kameniva MZK tl 100 mm</t>
  </si>
  <si>
    <t>-693242426</t>
  </si>
  <si>
    <t xml:space="preserve">Poznámka k souboru cen:_x000d_
1. ČSN 73 6126-1 připouští pro MZK max. tl. 300 mm. 2. V cenách nejsou započteny náklady na: a) ochranu povrchu podkladu filtračním postřikem, který se oceňuje cenami souboru cen 573 11-11, b) spojovací postřik před pokládkou asfaltových směsí, který se oceňuje cenami souboru cen 573 2.-11. </t>
  </si>
  <si>
    <t>897,6</t>
  </si>
  <si>
    <t>60</t>
  </si>
  <si>
    <t>R60</t>
  </si>
  <si>
    <t>Ocelové pozinkované pásnice výšky 100 mm uchyceými hřeby á 10 m včetně dodání a ostatního materiálu</t>
  </si>
  <si>
    <t>954164266</t>
  </si>
  <si>
    <t>2*280</t>
  </si>
  <si>
    <t>36</t>
  </si>
  <si>
    <t>569903311</t>
  </si>
  <si>
    <t>Zřízení zemních krajnic se zhutněním</t>
  </si>
  <si>
    <t>1975393118</t>
  </si>
  <si>
    <t xml:space="preserve">Poznámka k souboru cen:_x000d_
1. Ceny jsou určeny pro jakoukoliv tloušťku krajnice. 2. V cenách nejsou započteny náklady na opatření zeminy a její přemístění k místu zabudování, které se oceňují podle ustanovení čl. 3111 Všeobecných podmínek části A 01 tohoto katalogu. </t>
  </si>
  <si>
    <t>37</t>
  </si>
  <si>
    <t>58344171</t>
  </si>
  <si>
    <t>štěrkodrť frakce 0/32</t>
  </si>
  <si>
    <t>-642728874</t>
  </si>
  <si>
    <t>60*1,9</t>
  </si>
  <si>
    <t>38</t>
  </si>
  <si>
    <t>597161121-1</t>
  </si>
  <si>
    <t>Rigol dlážděný z lomového kamene do lože ze štěrkopísku tl 100 mm včetně kamenného záhozu na vyústění drenáže</t>
  </si>
  <si>
    <t>-2099743738</t>
  </si>
  <si>
    <t xml:space="preserve">Poznámka k souboru cen:_x000d_
1. Ceny nelze použít pro dlažby příkopů, které se oceňují cenami souboru cen 594 . . - . . souboru cen 594 . . - . . Dlažba nebo přídlažba. 2. V cenách nejsou započteny náklady na popř. nutné zemní práce, které se oceňují cenami části A 01 katalogu 800-1 Zemní práce. 3. Množství měrných jednotek se určuje v m2 rozvinuté plochy rigolu. </t>
  </si>
  <si>
    <t>150</t>
  </si>
  <si>
    <t>39</t>
  </si>
  <si>
    <t>597311111</t>
  </si>
  <si>
    <t>Svodnice ocelová š 95 mm kotvená do sypaniny</t>
  </si>
  <si>
    <t>-1451483450</t>
  </si>
  <si>
    <t xml:space="preserve">Poznámka k souboru cen:_x000d_
1. V cenách jsou započteny i náklady na zemní práce potřebné k provedení rýhy v tělese cesty a zásyp svodnice. </t>
  </si>
  <si>
    <t>40</t>
  </si>
  <si>
    <t>916991121</t>
  </si>
  <si>
    <t>Lože pod obrubníky, krajníky nebo obruby z dlažebních kostek z betonu prostého</t>
  </si>
  <si>
    <t>1830506078</t>
  </si>
  <si>
    <t>Ostatní konstrukce a práce, bourání</t>
  </si>
  <si>
    <t>41</t>
  </si>
  <si>
    <t>914511111</t>
  </si>
  <si>
    <t>Montáž sloupku dopravních značek délky do 3,5 m s betonovým základem</t>
  </si>
  <si>
    <t>-726297262</t>
  </si>
  <si>
    <t xml:space="preserve">Poznámka k souboru cen:_x000d_
1. V cenách jsou započteny i náklady na: a) vykopání jamek s odhozem výkopku na vzdálenost do 3 m, b) osazení sloupku včetně montáže a dodávky plastového víčka, 2. V cenách -1111 jsou započteny i náklady na betonový základ. 3. V cenách -1112 jsou započteny i náklady na hliníkovou patku s betonovým základem. 4. V cenách nejsou započteny náklady na: a) dodání sloupku, tyto se oceňují ve specifikaci b) naložení a odklizení výkopku, tyto se oceňují cenami části A01 katalogu 800-1 Zemní práce. </t>
  </si>
  <si>
    <t>42</t>
  </si>
  <si>
    <t>914111111</t>
  </si>
  <si>
    <t>Montáž svislé dopravní značky do velikosti 1 m2 objímkami na sloupek nebo konzolu</t>
  </si>
  <si>
    <t>977785563</t>
  </si>
  <si>
    <t xml:space="preserve">Poznámka k souboru cen:_x000d_
1. V cenách jsou započteny i náklady na montáž značek včetně upevňovacího materiálu na předem připravenou nosnou konstrukci (sloupek, konzolu, sloup). 2. V cenách nejsou započteny náklady na: a) dodání značek, tyto se oceňují ve specifikaci, b) na montáž a dodávku ocelových nosných konstrukcí – sloupků, konzol, tyto se oceňují cenami souboru cen 914 51 Montáž sloupku a 914 53 Montáž konzol a nástavců, c) nátěry, tyto se oceňují jako práce PSV příslušnými cenami katalogu 800-783 Nátěry, d) naložení a odklizení výkopku, tyto se oceňují cenami části A 01 katalogu 800-1 Zemní práce. 3. Ceny nelze použít pro osazení a montáž svislých dopravních značek: a) světelných, tyto se oceňují cenami katalogu 800-741 Elektroinstalace - silnoproud, b) upevněných na lanech nebo speciálních konstrukcích nesoucích více značek, tyto se oceňují individuálně. </t>
  </si>
  <si>
    <t>43</t>
  </si>
  <si>
    <t>40445620</t>
  </si>
  <si>
    <t>zákazové, příkazové dopravní značky B1-B34, C1-15 700mm</t>
  </si>
  <si>
    <t>-1180843031</t>
  </si>
  <si>
    <t>44</t>
  </si>
  <si>
    <t>40445650</t>
  </si>
  <si>
    <t>dodatkové tabulky E7, E12, E13 500x300mm</t>
  </si>
  <si>
    <t>1724808566</t>
  </si>
  <si>
    <t>936124112</t>
  </si>
  <si>
    <t>Montáž lavičky stabilní parkové se zabetonováním noh</t>
  </si>
  <si>
    <t>1616692326</t>
  </si>
  <si>
    <t xml:space="preserve">Poznámka k souboru cen:_x000d_
1. V cenách -4111 a -4112 jsou započteny i náklady na zemní práce s odhozem výkopku na vzdálenost do 3 m. 2. V cenách nejsou započteny náklady na: a) vysekání otvorů pro osazení noh do stávajících konstrukcí; tyto práce se oceňují cenami souboru cen 974 04-25 Vysekání rýh částí B01 katalogu 801-3 Budovy a haly – bourání konstrukcí, b) dodání lavičky, tyto se oceňují ve specifikaci, c) odklizení výkopku, tyto se oceňují cenami části A 01 katalogu 800-1 Zemní práce. </t>
  </si>
  <si>
    <t>46</t>
  </si>
  <si>
    <t>74910100</t>
  </si>
  <si>
    <t xml:space="preserve">lavička bez opěradla nekotvená 1500x450x420mm  konstrukce-kov, sedák-dřevo</t>
  </si>
  <si>
    <t>-1081017115</t>
  </si>
  <si>
    <t>47</t>
  </si>
  <si>
    <t>R50</t>
  </si>
  <si>
    <t>Montáž zábradlí se svislou výplní ocelového zabetonovaného pozinkovaného v=1,3m vč. dodání a ost. materiálů</t>
  </si>
  <si>
    <t>544272246</t>
  </si>
  <si>
    <t xml:space="preserve">Poznámka k souboru cen:_x000d_
1. Zábradlí je kotveno po 2 m. 2. V ceně jsou započteny i náklady na: a) vykopání jamek pro sloupky s odhozením výkopku na hromadu nebo naložením na dopravní prostředek i náklady na betonový základ; b) u ceny 911 11-1111 betonový základ; c) u ceny 911 12-1111 vruty. 3. V cenách nejsou započteny náklady na: a) dodání zábradlí (dílů zábradlí), tyto se oceňují ve specifikaci; b) nátěry zábradlí, tyto se oceňují jako práce PSV příslušnými cenami katalogu 800-783 Nátěry; c) zřízení betonového podkladu u položky 911 12-1111. </t>
  </si>
  <si>
    <t>48</t>
  </si>
  <si>
    <t>936174311</t>
  </si>
  <si>
    <t>Montáž stojanu na kola pro 5 kol kotevními šrouby na pevný podklad</t>
  </si>
  <si>
    <t>26272376</t>
  </si>
  <si>
    <t xml:space="preserve">Poznámka k souboru cen:_x000d_
1. V cenách jsou započteny i náklady na upevňovací materiál. 2. V cenách nejsou započteny náklady na dodání stojanu, tyto se oceňují ve specifikaci. </t>
  </si>
  <si>
    <t>49</t>
  </si>
  <si>
    <t>74910151</t>
  </si>
  <si>
    <t>stojan na kola na 5 kol jednostranný, kov 570x1750x500mm</t>
  </si>
  <si>
    <t>102335506</t>
  </si>
  <si>
    <t>998</t>
  </si>
  <si>
    <t>Přesun hmot</t>
  </si>
  <si>
    <t>998225111</t>
  </si>
  <si>
    <t>Přesun hmot pro pozemní komunikace s krytem z kamene, monolitickým betonovým nebo živičným</t>
  </si>
  <si>
    <t>-564898939</t>
  </si>
  <si>
    <t>51</t>
  </si>
  <si>
    <t>998225194</t>
  </si>
  <si>
    <t>Příplatek k přesunu hmot pro pozemní komunikace s krytem z kamene, živičným, betonovým do 5000 m</t>
  </si>
  <si>
    <t>-2135814654</t>
  </si>
  <si>
    <t>52</t>
  </si>
  <si>
    <t>998225195</t>
  </si>
  <si>
    <t>Příplatek k přesunu hmot pro pozemní komunikace s krytem z kamene, živičným, betonovým ZKD 5000 m (5 x km)</t>
  </si>
  <si>
    <t>1867845171</t>
  </si>
  <si>
    <t>310,01*5</t>
  </si>
  <si>
    <t>1550,05*4 'Přepočtené koeficientem množství</t>
  </si>
  <si>
    <t>N00</t>
  </si>
  <si>
    <t>Nepojmenované práce</t>
  </si>
  <si>
    <t>N01</t>
  </si>
  <si>
    <t>Nepojmenovaný díl</t>
  </si>
  <si>
    <t>53</t>
  </si>
  <si>
    <t>R10.2.1</t>
  </si>
  <si>
    <t>Statická zatěžovací zkouška včetně protokolu (kontrola únosnosti pláně Edef,2) - v trase</t>
  </si>
  <si>
    <t>-300006149</t>
  </si>
  <si>
    <t>300/100 "á 100 m"</t>
  </si>
  <si>
    <t>54</t>
  </si>
  <si>
    <t>R29</t>
  </si>
  <si>
    <t>Montáž plastové dělené chráničky do DN150 vč dodání, zemních prací, obetonování tl 100 mm, skládkovného se zhutněným zásypem - ODHAD</t>
  </si>
  <si>
    <t>-1250808829</t>
  </si>
  <si>
    <t>55</t>
  </si>
  <si>
    <t>R30.1</t>
  </si>
  <si>
    <t>Oprava fasády stávajících budov, zdiva a přilehlých podezdívek zednicky (stávající zdivo skladu - ODHAD)</t>
  </si>
  <si>
    <t>1444432557</t>
  </si>
  <si>
    <t>OST</t>
  </si>
  <si>
    <t>Ostatní</t>
  </si>
  <si>
    <t>56</t>
  </si>
  <si>
    <t>011503000</t>
  </si>
  <si>
    <t>Stavební průzkum bez rozlišení - ručně kopané sondy (průzkum stávajících IS)</t>
  </si>
  <si>
    <t>1024</t>
  </si>
  <si>
    <t>-325040033</t>
  </si>
  <si>
    <t>57</t>
  </si>
  <si>
    <t>012203000</t>
  </si>
  <si>
    <t>Geodetické práce při provádění stavby - vytýčení stavby objektu</t>
  </si>
  <si>
    <t>kpl</t>
  </si>
  <si>
    <t>623342740</t>
  </si>
  <si>
    <t>58</t>
  </si>
  <si>
    <t>013244000</t>
  </si>
  <si>
    <t>Dokumentace pro provádění stavby (RDS)</t>
  </si>
  <si>
    <t>771624893</t>
  </si>
  <si>
    <t>59</t>
  </si>
  <si>
    <t>013254000</t>
  </si>
  <si>
    <t>Dokumentace skutečného provedení stavby (DSPS)</t>
  </si>
  <si>
    <t>-619343071</t>
  </si>
  <si>
    <t>201_I - Opěrná a zárubní zeď</t>
  </si>
  <si>
    <t>Soupis:</t>
  </si>
  <si>
    <t>D.2.a - Opěrná zeď</t>
  </si>
  <si>
    <t xml:space="preserve">    11 - Zemní práce - přípravné a přidružené práce</t>
  </si>
  <si>
    <t xml:space="preserve">    OST - Ostatní</t>
  </si>
  <si>
    <t>Zemní práce - přípravné a přidružené práce</t>
  </si>
  <si>
    <t>122101102</t>
  </si>
  <si>
    <t>Odkopávky a prokopávky nezapažené v hornině tř. 1 a 2 objem do 1000 m3</t>
  </si>
  <si>
    <t>-1821197500</t>
  </si>
  <si>
    <t>ŘEZ A</t>
  </si>
  <si>
    <t>5,3*6</t>
  </si>
  <si>
    <t>ŘEZ B</t>
  </si>
  <si>
    <t>6,9*7</t>
  </si>
  <si>
    <t>ŘEZ C</t>
  </si>
  <si>
    <t>7,7*7</t>
  </si>
  <si>
    <t>ŘEZ D</t>
  </si>
  <si>
    <t>6,9*2</t>
  </si>
  <si>
    <t>ŘEZ E</t>
  </si>
  <si>
    <t>7,3*10</t>
  </si>
  <si>
    <t>ŘEZ F</t>
  </si>
  <si>
    <t>5,75*8</t>
  </si>
  <si>
    <t>Součet</t>
  </si>
  <si>
    <t>122201109</t>
  </si>
  <si>
    <t>-1468003892</t>
  </si>
  <si>
    <t>1613350494</t>
  </si>
  <si>
    <t>odkopávky</t>
  </si>
  <si>
    <t>266,80</t>
  </si>
  <si>
    <t>násyp ŠD</t>
  </si>
  <si>
    <t>318,7</t>
  </si>
  <si>
    <t>odpočet násyp</t>
  </si>
  <si>
    <t>-20,8</t>
  </si>
  <si>
    <t>Příplatek k vodorovnému přemístění výkopku/sypaniny z horniny tř. 1 až 4 ZKD 1000 m přes 10000 m</t>
  </si>
  <si>
    <t>-1483003474</t>
  </si>
  <si>
    <t>266,80*19</t>
  </si>
  <si>
    <t>318,7*19</t>
  </si>
  <si>
    <t>-20,8*19</t>
  </si>
  <si>
    <t>171201211-1</t>
  </si>
  <si>
    <t>Poplatek za uložení stavebního odpadu - zeminy a kameniva na skládce</t>
  </si>
  <si>
    <t>-906361754</t>
  </si>
  <si>
    <t>bude fakturováno dle vážník lístků po odsouhlasení TDI</t>
  </si>
  <si>
    <t>odpad-zemina</t>
  </si>
  <si>
    <t>246,00*1,6</t>
  </si>
  <si>
    <t>122201402</t>
  </si>
  <si>
    <t>Vykopávky v zemníku na suchu v hornině tř. 3 objem do 1000 m3 (ŠD 0/63)</t>
  </si>
  <si>
    <t>1544602976</t>
  </si>
  <si>
    <t xml:space="preserve">Poznámka k souboru cen:_x000d_
1. Ceny lze použít i pro těžbu haldoviny a pro skrývky s výjimkou skrývek nad povrchový- mi důlními díly. Ceny pro těžbu haldoviny nelze použít, uplatňují-li se v místě těžby báňské předpisy nebo odůvodněné požadavky správce haldy (odvalu), které prokazatelně vyvolávají zvýšení nákladů dodavatele stavebních prací. V těchto případech se vykopávka haldy (odvalu) ocení příslušnými cenami katalogu 823-2 Rekultivace. 2. Ceny lze použít jen pro vykopávky v zemnících nezapažených. Jsou-li zemníky nebo jejich části zapažené, oceňuje se vykopávka v nich podle čl. 3116 Všeobecných podmínek tohoto katalogu. </t>
  </si>
  <si>
    <t>Hutněný zásyp z materiálu vhodného nebo velmi vhodného dle ČSN 73 6133, hutněno po vrstvách tloušťky maximálně 0,3 m na úroveň zhutnění Id=0,8</t>
  </si>
  <si>
    <t>za opěrnou zeď</t>
  </si>
  <si>
    <t>2,8*6</t>
  </si>
  <si>
    <t>4,5*7</t>
  </si>
  <si>
    <t>6,6*7</t>
  </si>
  <si>
    <t>8,5*2</t>
  </si>
  <si>
    <t>10,4*10</t>
  </si>
  <si>
    <t>12,9*8</t>
  </si>
  <si>
    <t>Zásyp líce konstrukce, z materiálu vhodného nebo velmi vhodného dle ČSN 73 6133, hutněno po vrstvách tloušťky maximálně 0,3 m na úroveň zhutnění Id=0,</t>
  </si>
  <si>
    <t>0,4*52</t>
  </si>
  <si>
    <t>-1090402670</t>
  </si>
  <si>
    <t>754796570</t>
  </si>
  <si>
    <t>339,5*19</t>
  </si>
  <si>
    <t>174101101</t>
  </si>
  <si>
    <t>Zásyp jam, šachet rýh nebo kolem objektů sypaninou se zhutněním</t>
  </si>
  <si>
    <t>-1319862792</t>
  </si>
  <si>
    <t>58344197</t>
  </si>
  <si>
    <t>štěrkodrť frakce 0/63 (0/32)</t>
  </si>
  <si>
    <t>-382960605</t>
  </si>
  <si>
    <t>339,5*2 "materiál vhodný do násypů dle ČSN 73 6133"</t>
  </si>
  <si>
    <t>-2010593471</t>
  </si>
  <si>
    <t>hunění pláně</t>
  </si>
  <si>
    <t>40*5</t>
  </si>
  <si>
    <t>211531111</t>
  </si>
  <si>
    <t>Výplň odvodňovacích žeber nebo trativodů kamenivem hrubým drceným frakce 16 až 63 mm</t>
  </si>
  <si>
    <t>1960880354</t>
  </si>
  <si>
    <t>Obsyp lícové drenáže, fr. 16-32 mm</t>
  </si>
  <si>
    <t>0,21*46</t>
  </si>
  <si>
    <t>211971110</t>
  </si>
  <si>
    <t>Zřízení opláštění žeber nebo trativodů geotextilií v rýze nebo zářezu sklonu do 1:2</t>
  </si>
  <si>
    <t>-140469867</t>
  </si>
  <si>
    <t>Separačně filtrační geotextílie min. 200 g/m2</t>
  </si>
  <si>
    <t>kolem drenážního potrubí a kolem obsypu</t>
  </si>
  <si>
    <t>46*(2*0,4+2*0,5+0,6)</t>
  </si>
  <si>
    <t>69311060</t>
  </si>
  <si>
    <t>geotextilie netkaná separační, ochranná, filtrační, drenážní PP 200g/m2</t>
  </si>
  <si>
    <t>1126381689</t>
  </si>
  <si>
    <t>Separačně nepropustná geotextílie min. 200 g/m2</t>
  </si>
  <si>
    <t>pod polštářem</t>
  </si>
  <si>
    <t>3,6*52</t>
  </si>
  <si>
    <t>12*1,06</t>
  </si>
  <si>
    <t>21*1,06</t>
  </si>
  <si>
    <t>28*1,06</t>
  </si>
  <si>
    <t>10*1,06</t>
  </si>
  <si>
    <t>60*1,06</t>
  </si>
  <si>
    <t>56*1,06</t>
  </si>
  <si>
    <t>212752213</t>
  </si>
  <si>
    <t>Trativod z drenážních trubek plastových flexibilních D do 160 mm včetně lože otevřený výkop</t>
  </si>
  <si>
    <t>-705071786</t>
  </si>
  <si>
    <t>drenáž DN 150, SN6</t>
  </si>
  <si>
    <t>213141131</t>
  </si>
  <si>
    <t>Zřízení vrstvy z geotextilie ve sklonu do 1:1 š do 3 m</t>
  </si>
  <si>
    <t>-199089292</t>
  </si>
  <si>
    <t>213311113.R</t>
  </si>
  <si>
    <t>Polštáře zhutněné pod základy z kameniva drceného frakce 0 až 63 mm</t>
  </si>
  <si>
    <t>101016387</t>
  </si>
  <si>
    <t>Štěrkový polštář, fr 0-63, tl. min. 0,25 m</t>
  </si>
  <si>
    <t>40*0,85</t>
  </si>
  <si>
    <t>58344197-1</t>
  </si>
  <si>
    <t>štěrkodrť frakce 0/63</t>
  </si>
  <si>
    <t>443580548</t>
  </si>
  <si>
    <t>34*2</t>
  </si>
  <si>
    <t>07R</t>
  </si>
  <si>
    <t xml:space="preserve">Zřízení tahové sítě z gabionového pletiva </t>
  </si>
  <si>
    <t>853272296</t>
  </si>
  <si>
    <t>Gabionové pletivo s oky 100 x 100, průměr drátu 4 mm, délka 2,5 a 3,5 m</t>
  </si>
  <si>
    <t>2,8*158</t>
  </si>
  <si>
    <t>3,5*26</t>
  </si>
  <si>
    <t>31311110.R</t>
  </si>
  <si>
    <t>síť ocelová tahová okatost 100x100mm únosnost min. 40kN/m</t>
  </si>
  <si>
    <t>599914565</t>
  </si>
  <si>
    <t>32721514.R</t>
  </si>
  <si>
    <t>Opěrná zeď z gabionů svařovaná síť vyplněná lomovým kamenem</t>
  </si>
  <si>
    <t>445328609</t>
  </si>
  <si>
    <t>sypaný gabion</t>
  </si>
  <si>
    <t>6*0,96</t>
  </si>
  <si>
    <t>7*1,44</t>
  </si>
  <si>
    <t>7*1,92</t>
  </si>
  <si>
    <t>2*2,4</t>
  </si>
  <si>
    <t>10*2,88</t>
  </si>
  <si>
    <t>8*3,36</t>
  </si>
  <si>
    <t>3131111.R</t>
  </si>
  <si>
    <t>síť ocelová gabionová drát D 4,0 mm okatost 100x25mm, pokovení mi. 280g/m2, Zn90Al10</t>
  </si>
  <si>
    <t>-1456880852</t>
  </si>
  <si>
    <t>OPĚRNÁ ZEĎ</t>
  </si>
  <si>
    <t>úsek A</t>
  </si>
  <si>
    <t>2*3*(1*3+0,6*4)+2*(0,8*0,6)</t>
  </si>
  <si>
    <t>úsek B</t>
  </si>
  <si>
    <t>5*(4*1+6*0,6)+3*(0,8*0,6)</t>
  </si>
  <si>
    <t>3*(4*1+6*0,6)+3*(0,8*0,6)</t>
  </si>
  <si>
    <t>úsek C</t>
  </si>
  <si>
    <t>3*(5*1+8*0,6)+4*(0,8*0,6)</t>
  </si>
  <si>
    <t>(2+2)*(5*1+8*0,6)+5*(0,8*0,6)</t>
  </si>
  <si>
    <t>úsek D</t>
  </si>
  <si>
    <t>2*(6*1+10*0,6)+6*(0,8*0,6)</t>
  </si>
  <si>
    <t>úsek E</t>
  </si>
  <si>
    <t>8*(7*1+12*0,6)+6*(0,8*0,6)</t>
  </si>
  <si>
    <t>2*(7*1+12*0,6)+7*(0,8*0,6)</t>
  </si>
  <si>
    <t>úsek F</t>
  </si>
  <si>
    <t>(3+5)*(8*1+14*0,6)+9*(0,8*0,6)</t>
  </si>
  <si>
    <t>58343959</t>
  </si>
  <si>
    <t>kamenivo drcené hrubé frakce 32/63</t>
  </si>
  <si>
    <t>-1745991857</t>
  </si>
  <si>
    <t>89,76*2</t>
  </si>
  <si>
    <t>998152111</t>
  </si>
  <si>
    <t>Přesun hmot pro montované zdi a valy v do 12 m</t>
  </si>
  <si>
    <t>-857295481</t>
  </si>
  <si>
    <t>998152196</t>
  </si>
  <si>
    <t>Příplatek k přesunu hmot pro montované zdi a valy za zvětšený přesun do 5000 m</t>
  </si>
  <si>
    <t>-936614705</t>
  </si>
  <si>
    <t>998152197</t>
  </si>
  <si>
    <t>Příplatek k přesunu hmot pro montované zdi a valy za zvětšený přesun ZKD 5000 m</t>
  </si>
  <si>
    <t>66901106</t>
  </si>
  <si>
    <t>559,61*5</t>
  </si>
  <si>
    <t>Statická zatěžovací zkouška/zkouška indexu ulehlosti Id včetně protokolu (kontrola únosnosti pláně, podloží) - v trase</t>
  </si>
  <si>
    <t>-912663955</t>
  </si>
  <si>
    <t>1373059608</t>
  </si>
  <si>
    <t>951620926</t>
  </si>
  <si>
    <t>172575710</t>
  </si>
  <si>
    <t>D.2.b - Zárubní zeď</t>
  </si>
  <si>
    <t>122101101</t>
  </si>
  <si>
    <t>Odkopávky a prokopávky nezapažené v hornině tř. 1 a 2 objem do 100 m3 po úsecích</t>
  </si>
  <si>
    <t>-2100821231</t>
  </si>
  <si>
    <t>ZÁRUBNÍ ZEĎ</t>
  </si>
  <si>
    <t>3,1*26</t>
  </si>
  <si>
    <t>38786363</t>
  </si>
  <si>
    <t>171,6</t>
  </si>
  <si>
    <t>-686274679</t>
  </si>
  <si>
    <t>Odkopávky</t>
  </si>
  <si>
    <t>171,60</t>
  </si>
  <si>
    <t>odpočet násypu</t>
  </si>
  <si>
    <t>-66,30</t>
  </si>
  <si>
    <t>1864332295</t>
  </si>
  <si>
    <t>105,30*19</t>
  </si>
  <si>
    <t>-2098810663</t>
  </si>
  <si>
    <t>bude fakturováno dle výžních lístků po odsouhlasení TDI</t>
  </si>
  <si>
    <t>odpad - zemina</t>
  </si>
  <si>
    <t>105,30*1,6</t>
  </si>
  <si>
    <t>Vykopávky v zemníku na suchu v hornině tř. 3 objem do 1000 m3 (ŠD 0/63 + ornice)</t>
  </si>
  <si>
    <t>-1932553790</t>
  </si>
  <si>
    <t>1,35*26</t>
  </si>
  <si>
    <t>1,2*26</t>
  </si>
  <si>
    <t>119,6*0,2 "ornice"</t>
  </si>
  <si>
    <t>1556312577</t>
  </si>
  <si>
    <t>66,3+(119,6*0,2)</t>
  </si>
  <si>
    <t>162701109.1</t>
  </si>
  <si>
    <t>734523518</t>
  </si>
  <si>
    <t>90,22*19</t>
  </si>
  <si>
    <t>46170713</t>
  </si>
  <si>
    <t>-588271494</t>
  </si>
  <si>
    <t>66,3*2</t>
  </si>
  <si>
    <t>181301102-1</t>
  </si>
  <si>
    <t>Rozprostření ornice tl vrstvy do 150 mm pl do 500 m2 v rovině nebo ve svahu do 1:5</t>
  </si>
  <si>
    <t>-948250993</t>
  </si>
  <si>
    <t>52*2,3</t>
  </si>
  <si>
    <t>10364101</t>
  </si>
  <si>
    <t xml:space="preserve">zemina pro terénní úpravy -  ornice</t>
  </si>
  <si>
    <t>-2044897411</t>
  </si>
  <si>
    <t>119,6*0,2</t>
  </si>
  <si>
    <t>56557752</t>
  </si>
  <si>
    <t>00572470</t>
  </si>
  <si>
    <t>osivo směs travní univerzál</t>
  </si>
  <si>
    <t>1787917533</t>
  </si>
  <si>
    <t>(52*2,3)/100*3,5</t>
  </si>
  <si>
    <t>155132111</t>
  </si>
  <si>
    <t>Zřízení protierozního zpevnění svahů geobuňkami sklonu do 1:2 včetně kotvení</t>
  </si>
  <si>
    <t>490084997</t>
  </si>
  <si>
    <t>52*2,5</t>
  </si>
  <si>
    <t>69321121</t>
  </si>
  <si>
    <t>georohož protierozní</t>
  </si>
  <si>
    <t>-713859761</t>
  </si>
  <si>
    <t>506562443</t>
  </si>
  <si>
    <t>2,1*52</t>
  </si>
  <si>
    <t>1287293620</t>
  </si>
  <si>
    <t>zřízení vrstvy z geotextilie</t>
  </si>
  <si>
    <t>kolem gabionu</t>
  </si>
  <si>
    <t>(13*2)*(0,3+1+1)</t>
  </si>
  <si>
    <t>((13*2)*(1+1))</t>
  </si>
  <si>
    <t>pod štěrkovým polštářem</t>
  </si>
  <si>
    <t>52*1,6</t>
  </si>
  <si>
    <t>Geotextilie 200g/m2</t>
  </si>
  <si>
    <t>(13*2)*(0,3+1+1)*1,1</t>
  </si>
  <si>
    <t>((13*2)*(1+1))*1,1</t>
  </si>
  <si>
    <t>52*1,6*1,1</t>
  </si>
  <si>
    <t>226404470</t>
  </si>
  <si>
    <t>1155666953</t>
  </si>
  <si>
    <t>Hutněný štěrkový polštář tl. min. 0,25 mm, fr. 0-32</t>
  </si>
  <si>
    <t>0,55*52</t>
  </si>
  <si>
    <t>848931900</t>
  </si>
  <si>
    <t>28,6*2</t>
  </si>
  <si>
    <t>-1605079356</t>
  </si>
  <si>
    <t>zárubní zeď</t>
  </si>
  <si>
    <t>13*((1*1*2)+(0,3*1*2))</t>
  </si>
  <si>
    <t>13*(1*1*2)</t>
  </si>
  <si>
    <t>-2101546358</t>
  </si>
  <si>
    <t>59,8*2</t>
  </si>
  <si>
    <t>-1705285789</t>
  </si>
  <si>
    <t xml:space="preserve">ZÁRUBNÍ ZEĎ </t>
  </si>
  <si>
    <t>13*2*((1+1+1+1)+(0,3+0,3+1))+14*(0,3*1)</t>
  </si>
  <si>
    <t>13*2*(1+1+1+1)+27*(1*1)</t>
  </si>
  <si>
    <t>3131112.R</t>
  </si>
  <si>
    <t>distanční síť ocelová drát D 4,0 mm okatost 100x200mm, pokovení mi. 280g/m2, Zn90Al10</t>
  </si>
  <si>
    <t>-1853567432</t>
  </si>
  <si>
    <t>13*2*1</t>
  </si>
  <si>
    <t>1609655920</t>
  </si>
  <si>
    <t>kamenivo+sítě</t>
  </si>
  <si>
    <t>137,239+1,909+0,354</t>
  </si>
  <si>
    <t>684591200</t>
  </si>
  <si>
    <t>139,5</t>
  </si>
  <si>
    <t>1528162018</t>
  </si>
  <si>
    <t>139,5*5</t>
  </si>
  <si>
    <t>-2126268461</t>
  </si>
  <si>
    <t>2106115982</t>
  </si>
  <si>
    <t>1370964276</t>
  </si>
  <si>
    <t>489063113</t>
  </si>
  <si>
    <t>801 - Vegetační úpravy - výsadba stromů</t>
  </si>
  <si>
    <t>HSV - HSV včetně dodání materiálu</t>
  </si>
  <si>
    <t xml:space="preserve">    5h - Komunikace - vegetace</t>
  </si>
  <si>
    <t xml:space="preserve">    NP - Následná péče (5 let)</t>
  </si>
  <si>
    <t>HSV včetně dodání materiálu</t>
  </si>
  <si>
    <t>122301101</t>
  </si>
  <si>
    <t xml:space="preserve">Odkopávky a prokopávky nezapažené v hornině tř. 4 objem do 100 m3 (odečteno ručně ze situace stavby) </t>
  </si>
  <si>
    <t>CS ÚRS 2018 01</t>
  </si>
  <si>
    <t>1159325216</t>
  </si>
  <si>
    <t>122301109</t>
  </si>
  <si>
    <t>Příplatek za lepivost u odkopávek nezapažených v hornině tř. 4</t>
  </si>
  <si>
    <t>885472003</t>
  </si>
  <si>
    <t>1376743628</t>
  </si>
  <si>
    <t>Příplatek k vodorovnému přemístění výkopku/sypaniny z horniny tř. 1 až 4 ZKD 1000 m přes 10000 m (odvoz na skládku; 19x km)</t>
  </si>
  <si>
    <t>-682806447</t>
  </si>
  <si>
    <t>6*20</t>
  </si>
  <si>
    <t>174102101</t>
  </si>
  <si>
    <t>Zásyp jam, šachet a rýh do 30 m3 sypaninou se zhutněním při překopech inženýrských sítí</t>
  </si>
  <si>
    <t>1303520692</t>
  </si>
  <si>
    <t>997221855</t>
  </si>
  <si>
    <t>Poplatek za uložení na skládce (skládkovné) zeminy a kameniva kód odpadu 170 504 (cena ověřena poptávkou na území Hlavního města Prahy a blízkého okolí)</t>
  </si>
  <si>
    <t>-500620865</t>
  </si>
  <si>
    <t>6*1,6</t>
  </si>
  <si>
    <t>5h</t>
  </si>
  <si>
    <t>Komunikace - vegetace</t>
  </si>
  <si>
    <t>184201112-1</t>
  </si>
  <si>
    <t>Výsadba stromu do jamky výška kmene do 2,5 m v rovině a svahu do 1:5 vč výkopu, zásypu, hutnění, odvozu a skládkovného (dle požadavku OŽP Praha 7)</t>
  </si>
  <si>
    <t>875723522</t>
  </si>
  <si>
    <t>R-STR1</t>
  </si>
  <si>
    <t>Druh stromu dle požadavku budoucího správce, výška do 250 cm ok 14-16 včetně ochrany a uvázání stromu kůly (dle požadavku správce)</t>
  </si>
  <si>
    <t>829593034</t>
  </si>
  <si>
    <t>NP</t>
  </si>
  <si>
    <t>Následná péče (5 let)</t>
  </si>
  <si>
    <t>RNP</t>
  </si>
  <si>
    <t>Následná péče o vegetaci (5 let_stanoveno odhadem ze zkušeností s již realizovanými stavbami)</t>
  </si>
  <si>
    <t>KPL</t>
  </si>
  <si>
    <t>20527961</t>
  </si>
  <si>
    <t>901_I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</si>
  <si>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</si>
  <si>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</si>
  <si>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</si>
  <si>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</si>
  <si>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</si>
  <si>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</si>
  <si>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</si>
  <si>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</si>
  <si>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</si>
  <si>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011114000.1</t>
  </si>
  <si>
    <t>Inženýrsko-geologický průzkum včetně odborné zprávy a doporučení geotechnika</t>
  </si>
  <si>
    <t>-1984765720</t>
  </si>
  <si>
    <t>011454000.1</t>
  </si>
  <si>
    <t>Měření (monitoring) vibrací při realizaci</t>
  </si>
  <si>
    <t>-316266240</t>
  </si>
  <si>
    <t>012103000.2</t>
  </si>
  <si>
    <t>Geodetické práce před výstavbou - vytýčení stávajících inženýrských sítí</t>
  </si>
  <si>
    <t>1806049305</t>
  </si>
  <si>
    <t>012203000.2</t>
  </si>
  <si>
    <t>Geodetické práce při provádění stavby - vytýčení celku stavby včetně kompletace</t>
  </si>
  <si>
    <t>-557124662</t>
  </si>
  <si>
    <t>012303000.2</t>
  </si>
  <si>
    <t>Geodetické práce po výstavbě - zaměření skutečného provedení stavby včetně odevzdání na IPR Praha</t>
  </si>
  <si>
    <t>-1286176094</t>
  </si>
  <si>
    <t>013203000.1</t>
  </si>
  <si>
    <t>Dokumentace stavby bez rozlišení - aktualizace projektu DIO včetně projednání DIRu</t>
  </si>
  <si>
    <t>-1729683889</t>
  </si>
  <si>
    <t>013294000.1</t>
  </si>
  <si>
    <t>Ostatní dokumentace - projekt organizace výstavby POV (viz příloha PD E. ZOV; zajistí zhotovitel)</t>
  </si>
  <si>
    <t>-2052379189</t>
  </si>
  <si>
    <t>R9</t>
  </si>
  <si>
    <t>Náklady DIO včetně drobných stavebních úprav (realizace; montáž + demontáž) - ODHAD</t>
  </si>
  <si>
    <t>-1097649946</t>
  </si>
  <si>
    <t>VRN3</t>
  </si>
  <si>
    <t>Zařízení staveniště</t>
  </si>
  <si>
    <t>030001000.3</t>
  </si>
  <si>
    <t>Zařízení staveniště (% ze základny "ZRN celkem" za objekty)</t>
  </si>
  <si>
    <t>%</t>
  </si>
  <si>
    <t>-357203711</t>
  </si>
  <si>
    <t>034103000-1</t>
  </si>
  <si>
    <t>Oplocení staveniště včetně dodání (mobilní plotová zábrana s patkou; pronájem 90 polí a 90 patek)- ODHAD</t>
  </si>
  <si>
    <t>den</t>
  </si>
  <si>
    <t>-138590032</t>
  </si>
  <si>
    <t>039103000</t>
  </si>
  <si>
    <t>Rozebrání, bourání a odvoz zařízení staveniště</t>
  </si>
  <si>
    <t>413164028</t>
  </si>
  <si>
    <t>VRN4</t>
  </si>
  <si>
    <t>Inženýrská činnost</t>
  </si>
  <si>
    <t>034503000</t>
  </si>
  <si>
    <t>Informační tabule na staveništi</t>
  </si>
  <si>
    <t>89942159</t>
  </si>
  <si>
    <t>043002000-1</t>
  </si>
  <si>
    <t>Zkoušky a ostatní měření - pasportizace objektů</t>
  </si>
  <si>
    <t>-1646211421</t>
  </si>
  <si>
    <t>043002000-2</t>
  </si>
  <si>
    <t>Zkoušky a ostatní měření - repasportizace objektů</t>
  </si>
  <si>
    <t>315179388</t>
  </si>
  <si>
    <t>VRN6</t>
  </si>
  <si>
    <t>Územní vlivy</t>
  </si>
  <si>
    <t>060001000.1</t>
  </si>
  <si>
    <t>Územní vlivy (% ze základny "ZRN celkem" za objekty)</t>
  </si>
  <si>
    <t>83279510</t>
  </si>
  <si>
    <t>VRN7</t>
  </si>
  <si>
    <t>Provozní vlivy</t>
  </si>
  <si>
    <t>070001000.1</t>
  </si>
  <si>
    <t>Provozní vlivy (% ze základny "ZRN celkem" za objekty)</t>
  </si>
  <si>
    <t>-1689773711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</si>
</sst>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4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4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="1" customFormat="1" ht="36.96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25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35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36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36-2018_I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Cyklo Suchdolská - V Sedlci, číslo akce 2950170, Praha 6_MONTÁŽ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Praha 6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 "","",AN8)</f>
        <v>2. 7. 2019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TSK hl. m. Prahy, a.s.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Sinpps, s.r.o.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Sinpps,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ROUND(AG95+AG96+AG99+AG100,2)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ROUND(AS95+AS96+AS99+AS100,2)</f>
        <v>0</v>
      </c>
      <c r="AT94" s="114">
        <f>ROUND(SUM(AV94:AW94),2)</f>
        <v>0</v>
      </c>
      <c r="AU94" s="115">
        <f>ROUND(AU95+AU96+AU99+AU100,5)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ROUND(AZ95+AZ96+AZ99+AZ100,2)</f>
        <v>0</v>
      </c>
      <c r="BA94" s="114">
        <f>ROUND(BA95+BA96+BA99+BA100,2)</f>
        <v>0</v>
      </c>
      <c r="BB94" s="114">
        <f>ROUND(BB95+BB96+BB99+BB100,2)</f>
        <v>0</v>
      </c>
      <c r="BC94" s="114">
        <f>ROUND(BC95+BC96+BC99+BC100,2)</f>
        <v>0</v>
      </c>
      <c r="BD94" s="116">
        <f>ROUND(BD95+BD96+BD99+BD100,2)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'101_I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'101_I - Komunikace'!P127</f>
        <v>0</v>
      </c>
      <c r="AV95" s="128">
        <f>'101_I - Komunikace'!J33</f>
        <v>0</v>
      </c>
      <c r="AW95" s="128">
        <f>'101_I - Komunikace'!J34</f>
        <v>0</v>
      </c>
      <c r="AX95" s="128">
        <f>'101_I - Komunikace'!J35</f>
        <v>0</v>
      </c>
      <c r="AY95" s="128">
        <f>'101_I - Komunikace'!J36</f>
        <v>0</v>
      </c>
      <c r="AZ95" s="128">
        <f>'101_I - Komunikace'!F33</f>
        <v>0</v>
      </c>
      <c r="BA95" s="128">
        <f>'101_I - Komunikace'!F34</f>
        <v>0</v>
      </c>
      <c r="BB95" s="128">
        <f>'101_I - Komunikace'!F35</f>
        <v>0</v>
      </c>
      <c r="BC95" s="128">
        <f>'101_I - Komunikace'!F36</f>
        <v>0</v>
      </c>
      <c r="BD95" s="130">
        <f>'101_I - Komunikace'!F37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="7" customFormat="1" ht="16.5" customHeight="1">
      <c r="A96" s="7"/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32">
        <f>ROUND(SUM(AG97:AG98),2)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f>ROUND(SUM(AS97:AS98),2)</f>
        <v>0</v>
      </c>
      <c r="AT96" s="128">
        <f>ROUND(SUM(AV96:AW96),2)</f>
        <v>0</v>
      </c>
      <c r="AU96" s="129">
        <f>ROUND(SUM(AU97:AU98),5)</f>
        <v>0</v>
      </c>
      <c r="AV96" s="128">
        <f>ROUND(AZ96*L29,2)</f>
        <v>0</v>
      </c>
      <c r="AW96" s="128">
        <f>ROUND(BA96*L30,2)</f>
        <v>0</v>
      </c>
      <c r="AX96" s="128">
        <f>ROUND(BB96*L29,2)</f>
        <v>0</v>
      </c>
      <c r="AY96" s="128">
        <f>ROUND(BC96*L30,2)</f>
        <v>0</v>
      </c>
      <c r="AZ96" s="128">
        <f>ROUND(SUM(AZ97:AZ98),2)</f>
        <v>0</v>
      </c>
      <c r="BA96" s="128">
        <f>ROUND(SUM(BA97:BA98),2)</f>
        <v>0</v>
      </c>
      <c r="BB96" s="128">
        <f>ROUND(SUM(BB97:BB98),2)</f>
        <v>0</v>
      </c>
      <c r="BC96" s="128">
        <f>ROUND(SUM(BC97:BC98),2)</f>
        <v>0</v>
      </c>
      <c r="BD96" s="130">
        <f>ROUND(SUM(BD97:BD98),2)</f>
        <v>0</v>
      </c>
      <c r="BE96" s="7"/>
      <c r="BS96" s="131" t="s">
        <v>77</v>
      </c>
      <c r="BT96" s="131" t="s">
        <v>86</v>
      </c>
      <c r="BU96" s="131" t="s">
        <v>79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="4" customFormat="1" ht="16.5" customHeight="1">
      <c r="A97" s="119" t="s">
        <v>82</v>
      </c>
      <c r="B97" s="70"/>
      <c r="C97" s="133"/>
      <c r="D97" s="133"/>
      <c r="E97" s="134" t="s">
        <v>92</v>
      </c>
      <c r="F97" s="134"/>
      <c r="G97" s="134"/>
      <c r="H97" s="134"/>
      <c r="I97" s="134"/>
      <c r="J97" s="133"/>
      <c r="K97" s="134" t="s">
        <v>93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'D.2.a - Opěrná zeď'!J32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94</v>
      </c>
      <c r="AR97" s="72"/>
      <c r="AS97" s="137">
        <v>0</v>
      </c>
      <c r="AT97" s="138">
        <f>ROUND(SUM(AV97:AW97),2)</f>
        <v>0</v>
      </c>
      <c r="AU97" s="139">
        <f>'D.2.a - Opěrná zeď'!P126</f>
        <v>0</v>
      </c>
      <c r="AV97" s="138">
        <f>'D.2.a - Opěrná zeď'!J35</f>
        <v>0</v>
      </c>
      <c r="AW97" s="138">
        <f>'D.2.a - Opěrná zeď'!J36</f>
        <v>0</v>
      </c>
      <c r="AX97" s="138">
        <f>'D.2.a - Opěrná zeď'!J37</f>
        <v>0</v>
      </c>
      <c r="AY97" s="138">
        <f>'D.2.a - Opěrná zeď'!J38</f>
        <v>0</v>
      </c>
      <c r="AZ97" s="138">
        <f>'D.2.a - Opěrná zeď'!F35</f>
        <v>0</v>
      </c>
      <c r="BA97" s="138">
        <f>'D.2.a - Opěrná zeď'!F36</f>
        <v>0</v>
      </c>
      <c r="BB97" s="138">
        <f>'D.2.a - Opěrná zeď'!F37</f>
        <v>0</v>
      </c>
      <c r="BC97" s="138">
        <f>'D.2.a - Opěrná zeď'!F38</f>
        <v>0</v>
      </c>
      <c r="BD97" s="140">
        <f>'D.2.a - Opěrná zeď'!F39</f>
        <v>0</v>
      </c>
      <c r="BE97" s="4"/>
      <c r="BT97" s="141" t="s">
        <v>88</v>
      </c>
      <c r="BV97" s="141" t="s">
        <v>80</v>
      </c>
      <c r="BW97" s="141" t="s">
        <v>95</v>
      </c>
      <c r="BX97" s="141" t="s">
        <v>91</v>
      </c>
      <c r="CL97" s="141" t="s">
        <v>1</v>
      </c>
    </row>
    <row r="98" s="4" customFormat="1" ht="16.5" customHeight="1">
      <c r="A98" s="119" t="s">
        <v>82</v>
      </c>
      <c r="B98" s="70"/>
      <c r="C98" s="133"/>
      <c r="D98" s="133"/>
      <c r="E98" s="134" t="s">
        <v>96</v>
      </c>
      <c r="F98" s="134"/>
      <c r="G98" s="134"/>
      <c r="H98" s="134"/>
      <c r="I98" s="134"/>
      <c r="J98" s="133"/>
      <c r="K98" s="134" t="s">
        <v>97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'D.2.b - Zárubní zeď'!J32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94</v>
      </c>
      <c r="AR98" s="72"/>
      <c r="AS98" s="137">
        <v>0</v>
      </c>
      <c r="AT98" s="138">
        <f>ROUND(SUM(AV98:AW98),2)</f>
        <v>0</v>
      </c>
      <c r="AU98" s="139">
        <f>'D.2.b - Zárubní zeď'!P126</f>
        <v>0</v>
      </c>
      <c r="AV98" s="138">
        <f>'D.2.b - Zárubní zeď'!J35</f>
        <v>0</v>
      </c>
      <c r="AW98" s="138">
        <f>'D.2.b - Zárubní zeď'!J36</f>
        <v>0</v>
      </c>
      <c r="AX98" s="138">
        <f>'D.2.b - Zárubní zeď'!J37</f>
        <v>0</v>
      </c>
      <c r="AY98" s="138">
        <f>'D.2.b - Zárubní zeď'!J38</f>
        <v>0</v>
      </c>
      <c r="AZ98" s="138">
        <f>'D.2.b - Zárubní zeď'!F35</f>
        <v>0</v>
      </c>
      <c r="BA98" s="138">
        <f>'D.2.b - Zárubní zeď'!F36</f>
        <v>0</v>
      </c>
      <c r="BB98" s="138">
        <f>'D.2.b - Zárubní zeď'!F37</f>
        <v>0</v>
      </c>
      <c r="BC98" s="138">
        <f>'D.2.b - Zárubní zeď'!F38</f>
        <v>0</v>
      </c>
      <c r="BD98" s="140">
        <f>'D.2.b - Zárubní zeď'!F39</f>
        <v>0</v>
      </c>
      <c r="BE98" s="4"/>
      <c r="BT98" s="141" t="s">
        <v>88</v>
      </c>
      <c r="BV98" s="141" t="s">
        <v>80</v>
      </c>
      <c r="BW98" s="141" t="s">
        <v>98</v>
      </c>
      <c r="BX98" s="141" t="s">
        <v>91</v>
      </c>
      <c r="CL98" s="141" t="s">
        <v>1</v>
      </c>
    </row>
    <row r="99" s="7" customFormat="1" ht="16.5" customHeight="1">
      <c r="A99" s="119" t="s">
        <v>82</v>
      </c>
      <c r="B99" s="120"/>
      <c r="C99" s="121"/>
      <c r="D99" s="122" t="s">
        <v>99</v>
      </c>
      <c r="E99" s="122"/>
      <c r="F99" s="122"/>
      <c r="G99" s="122"/>
      <c r="H99" s="122"/>
      <c r="I99" s="123"/>
      <c r="J99" s="122" t="s">
        <v>100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'801 - Vegetační úpravy - 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85</v>
      </c>
      <c r="AR99" s="126"/>
      <c r="AS99" s="127">
        <v>0</v>
      </c>
      <c r="AT99" s="128">
        <f>ROUND(SUM(AV99:AW99),2)</f>
        <v>0</v>
      </c>
      <c r="AU99" s="129">
        <f>'801 - Vegetační úpravy - ...'!P120</f>
        <v>0</v>
      </c>
      <c r="AV99" s="128">
        <f>'801 - Vegetační úpravy - ...'!J33</f>
        <v>0</v>
      </c>
      <c r="AW99" s="128">
        <f>'801 - Vegetační úpravy - ...'!J34</f>
        <v>0</v>
      </c>
      <c r="AX99" s="128">
        <f>'801 - Vegetační úpravy - ...'!J35</f>
        <v>0</v>
      </c>
      <c r="AY99" s="128">
        <f>'801 - Vegetační úpravy - ...'!J36</f>
        <v>0</v>
      </c>
      <c r="AZ99" s="128">
        <f>'801 - Vegetační úpravy - ...'!F33</f>
        <v>0</v>
      </c>
      <c r="BA99" s="128">
        <f>'801 - Vegetační úpravy - ...'!F34</f>
        <v>0</v>
      </c>
      <c r="BB99" s="128">
        <f>'801 - Vegetační úpravy - ...'!F35</f>
        <v>0</v>
      </c>
      <c r="BC99" s="128">
        <f>'801 - Vegetační úpravy - ...'!F36</f>
        <v>0</v>
      </c>
      <c r="BD99" s="130">
        <f>'801 - Vegetační úpravy - ...'!F37</f>
        <v>0</v>
      </c>
      <c r="BE99" s="7"/>
      <c r="BT99" s="131" t="s">
        <v>86</v>
      </c>
      <c r="BV99" s="131" t="s">
        <v>80</v>
      </c>
      <c r="BW99" s="131" t="s">
        <v>101</v>
      </c>
      <c r="BX99" s="131" t="s">
        <v>5</v>
      </c>
      <c r="CL99" s="131" t="s">
        <v>1</v>
      </c>
      <c r="CM99" s="131" t="s">
        <v>88</v>
      </c>
    </row>
    <row r="100" s="7" customFormat="1" ht="16.5" customHeight="1">
      <c r="A100" s="119" t="s">
        <v>82</v>
      </c>
      <c r="B100" s="120"/>
      <c r="C100" s="121"/>
      <c r="D100" s="122" t="s">
        <v>102</v>
      </c>
      <c r="E100" s="122"/>
      <c r="F100" s="122"/>
      <c r="G100" s="122"/>
      <c r="H100" s="122"/>
      <c r="I100" s="123"/>
      <c r="J100" s="122" t="s">
        <v>103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'901_I - VRN'!J30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85</v>
      </c>
      <c r="AR100" s="126"/>
      <c r="AS100" s="142">
        <v>0</v>
      </c>
      <c r="AT100" s="143">
        <f>ROUND(SUM(AV100:AW100),2)</f>
        <v>0</v>
      </c>
      <c r="AU100" s="144">
        <f>'901_I - VRN'!P122</f>
        <v>0</v>
      </c>
      <c r="AV100" s="143">
        <f>'901_I - VRN'!J33</f>
        <v>0</v>
      </c>
      <c r="AW100" s="143">
        <f>'901_I - VRN'!J34</f>
        <v>0</v>
      </c>
      <c r="AX100" s="143">
        <f>'901_I - VRN'!J35</f>
        <v>0</v>
      </c>
      <c r="AY100" s="143">
        <f>'901_I - VRN'!J36</f>
        <v>0</v>
      </c>
      <c r="AZ100" s="143">
        <f>'901_I - VRN'!F33</f>
        <v>0</v>
      </c>
      <c r="BA100" s="143">
        <f>'901_I - VRN'!F34</f>
        <v>0</v>
      </c>
      <c r="BB100" s="143">
        <f>'901_I - VRN'!F35</f>
        <v>0</v>
      </c>
      <c r="BC100" s="143">
        <f>'901_I - VRN'!F36</f>
        <v>0</v>
      </c>
      <c r="BD100" s="145">
        <f>'901_I - VRN'!F37</f>
        <v>0</v>
      </c>
      <c r="BE100" s="7"/>
      <c r="BT100" s="131" t="s">
        <v>86</v>
      </c>
      <c r="BV100" s="131" t="s">
        <v>80</v>
      </c>
      <c r="BW100" s="131" t="s">
        <v>104</v>
      </c>
      <c r="BX100" s="131" t="s">
        <v>5</v>
      </c>
      <c r="CL100" s="131" t="s">
        <v>1</v>
      </c>
      <c r="CM100" s="131" t="s">
        <v>88</v>
      </c>
    </row>
    <row r="101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sheet="1" formatColumns="0" formatRows="0" objects="1" scenarios="1" spinCount="100000" saltValue="4sCvXfzCv2k78tSfEBZfEY8wTfeXRNcuidd3ojQOKl6HdkanBDXP4KMRiZ033m3YDJ2D7pNNwwHnVVO7pG2PAQ==" hashValue="PDGBxQYwBLzWRlSg1Ge4za+tfICpBBhmgSiOUG/3NM4r1QAtBl3sCm6hFlQE7TwHvqzEiX17vTQaEMQmc1+JYA==" algorithmName="SHA-512" password="CC35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D96:H96"/>
    <mergeCell ref="J96:AF96"/>
    <mergeCell ref="E97:I97"/>
    <mergeCell ref="K97:AF97"/>
    <mergeCell ref="E98:I98"/>
    <mergeCell ref="K98:AF98"/>
    <mergeCell ref="D99:H99"/>
    <mergeCell ref="J99:AF99"/>
    <mergeCell ref="D100:H100"/>
    <mergeCell ref="J100:AF100"/>
  </mergeCells>
  <hyperlinks>
    <hyperlink ref="A95" location="'101_I - Komunikace'!C2" display="/"/>
    <hyperlink ref="A97" location="'D.2.a - Opěrná zeď'!C2" display="/"/>
    <hyperlink ref="A98" location="'D.2.b - Zárubní zeď'!C2" display="/"/>
    <hyperlink ref="A99" location="'801 - Vegetační úpravy - ...'!C2" display="/"/>
    <hyperlink ref="A100" location="'901_I - VRN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="1" customFormat="1" ht="24.96" customHeight="1">
      <c r="B4" s="20"/>
      <c r="D4" s="150" t="s">
        <v>105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15</v>
      </c>
      <c r="I6" s="146"/>
      <c r="L6" s="20"/>
    </row>
    <row r="7" s="1" customFormat="1" ht="16.5" customHeight="1">
      <c r="B7" s="20"/>
      <c r="E7" s="153" t="str">
        <f>'Rekapitulace stavby'!K6</f>
        <v>Cyklo Suchdolská - V Sedlci, číslo akce 2950170, Praha 6_MONTÁŽ</v>
      </c>
      <c r="F7" s="152"/>
      <c r="G7" s="152"/>
      <c r="H7" s="152"/>
      <c r="I7" s="146"/>
      <c r="L7" s="20"/>
    </row>
    <row r="8" s="2" customFormat="1" ht="12" customHeight="1">
      <c r="A8" s="38"/>
      <c r="B8" s="44"/>
      <c r="C8" s="38"/>
      <c r="D8" s="152" t="s">
        <v>106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55" t="s">
        <v>107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52" t="s">
        <v>17</v>
      </c>
      <c r="E11" s="38"/>
      <c r="F11" s="141" t="s">
        <v>1</v>
      </c>
      <c r="G11" s="38"/>
      <c r="H11" s="38"/>
      <c r="I11" s="156" t="s">
        <v>18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2" t="s">
        <v>19</v>
      </c>
      <c r="E12" s="38"/>
      <c r="F12" s="141" t="s">
        <v>20</v>
      </c>
      <c r="G12" s="38"/>
      <c r="H12" s="38"/>
      <c r="I12" s="156" t="s">
        <v>21</v>
      </c>
      <c r="J12" s="157" t="str">
        <f>'Rekapitulace stavby'!AN8</f>
        <v>2. 7. 2019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23</v>
      </c>
      <c r="E14" s="38"/>
      <c r="F14" s="38"/>
      <c r="G14" s="38"/>
      <c r="H14" s="38"/>
      <c r="I14" s="156" t="s">
        <v>24</v>
      </c>
      <c r="J14" s="141" t="s">
        <v>25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6" t="s">
        <v>27</v>
      </c>
      <c r="J15" s="141" t="s">
        <v>28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52" t="s">
        <v>29</v>
      </c>
      <c r="E17" s="38"/>
      <c r="F17" s="38"/>
      <c r="G17" s="38"/>
      <c r="H17" s="38"/>
      <c r="I17" s="156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52" t="s">
        <v>31</v>
      </c>
      <c r="E20" s="38"/>
      <c r="F20" s="38"/>
      <c r="G20" s="38"/>
      <c r="H20" s="38"/>
      <c r="I20" s="156" t="s">
        <v>24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52" t="s">
        <v>34</v>
      </c>
      <c r="E23" s="38"/>
      <c r="F23" s="38"/>
      <c r="G23" s="38"/>
      <c r="H23" s="38"/>
      <c r="I23" s="156" t="s">
        <v>24</v>
      </c>
      <c r="J23" s="141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1" t="s">
        <v>32</v>
      </c>
      <c r="F24" s="38"/>
      <c r="G24" s="38"/>
      <c r="H24" s="38"/>
      <c r="I24" s="156" t="s">
        <v>27</v>
      </c>
      <c r="J24" s="141" t="s">
        <v>36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52" t="s">
        <v>37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65" t="s">
        <v>38</v>
      </c>
      <c r="E30" s="38"/>
      <c r="F30" s="38"/>
      <c r="G30" s="38"/>
      <c r="H30" s="38"/>
      <c r="I30" s="154"/>
      <c r="J30" s="166">
        <f>ROUND(J127,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67" t="s">
        <v>40</v>
      </c>
      <c r="G32" s="38"/>
      <c r="H32" s="38"/>
      <c r="I32" s="168" t="s">
        <v>39</v>
      </c>
      <c r="J32" s="167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9" t="s">
        <v>42</v>
      </c>
      <c r="E33" s="152" t="s">
        <v>43</v>
      </c>
      <c r="F33" s="170">
        <f>ROUND((SUM(BE127:BE283)),  2)</f>
        <v>0</v>
      </c>
      <c r="G33" s="38"/>
      <c r="H33" s="38"/>
      <c r="I33" s="171">
        <v>0.20999999999999999</v>
      </c>
      <c r="J33" s="170">
        <f>ROUND(((SUM(BE127:BE283))*I33),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52" t="s">
        <v>44</v>
      </c>
      <c r="F34" s="170">
        <f>ROUND((SUM(BF127:BF283)),  2)</f>
        <v>0</v>
      </c>
      <c r="G34" s="38"/>
      <c r="H34" s="38"/>
      <c r="I34" s="171">
        <v>0.14999999999999999</v>
      </c>
      <c r="J34" s="170">
        <f>ROUND(((SUM(BF127:BF283))*I34),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52" t="s">
        <v>45</v>
      </c>
      <c r="F35" s="170">
        <f>ROUND((SUM(BG127:BG283)),  2)</f>
        <v>0</v>
      </c>
      <c r="G35" s="38"/>
      <c r="H35" s="38"/>
      <c r="I35" s="171">
        <v>0.20999999999999999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52" t="s">
        <v>46</v>
      </c>
      <c r="F36" s="170">
        <f>ROUND((SUM(BH127:BH283)),  2)</f>
        <v>0</v>
      </c>
      <c r="G36" s="38"/>
      <c r="H36" s="38"/>
      <c r="I36" s="171">
        <v>0.14999999999999999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47</v>
      </c>
      <c r="F37" s="170">
        <f>ROUND((SUM(BI127:BI283)),  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72"/>
      <c r="D39" s="173" t="s">
        <v>48</v>
      </c>
      <c r="E39" s="174"/>
      <c r="F39" s="174"/>
      <c r="G39" s="175" t="s">
        <v>49</v>
      </c>
      <c r="H39" s="176" t="s">
        <v>50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46"/>
      <c r="L41" s="20"/>
    </row>
    <row r="42" s="1" customFormat="1" ht="14.4" customHeight="1">
      <c r="B42" s="20"/>
      <c r="I42" s="146"/>
      <c r="L42" s="20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96" t="str">
        <f>E7</f>
        <v>Cyklo Suchdolská - V Sedlci, číslo akce 2950170, Praha 6_MONTÁŽ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101_I - Komunikace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>Praha 6</v>
      </c>
      <c r="G89" s="40"/>
      <c r="H89" s="40"/>
      <c r="I89" s="156" t="s">
        <v>21</v>
      </c>
      <c r="J89" s="79" t="str">
        <f>IF(J12="","",J12)</f>
        <v>2. 7. 2019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>TSK hl. m. Prahy, a.s.</v>
      </c>
      <c r="G91" s="40"/>
      <c r="H91" s="40"/>
      <c r="I91" s="156" t="s">
        <v>31</v>
      </c>
      <c r="J91" s="36" t="str">
        <f>E21</f>
        <v>Sinpps,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6" t="s">
        <v>34</v>
      </c>
      <c r="J92" s="36" t="str">
        <f>E24</f>
        <v>Sinpps,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97" t="s">
        <v>109</v>
      </c>
      <c r="D94" s="198"/>
      <c r="E94" s="198"/>
      <c r="F94" s="198"/>
      <c r="G94" s="198"/>
      <c r="H94" s="198"/>
      <c r="I94" s="199"/>
      <c r="J94" s="200" t="s">
        <v>110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201" t="s">
        <v>111</v>
      </c>
      <c r="D96" s="40"/>
      <c r="E96" s="40"/>
      <c r="F96" s="40"/>
      <c r="G96" s="40"/>
      <c r="H96" s="40"/>
      <c r="I96" s="154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="9" customFormat="1" ht="24.96" customHeight="1">
      <c r="A97" s="9"/>
      <c r="B97" s="202"/>
      <c r="C97" s="203"/>
      <c r="D97" s="204" t="s">
        <v>113</v>
      </c>
      <c r="E97" s="205"/>
      <c r="F97" s="205"/>
      <c r="G97" s="205"/>
      <c r="H97" s="205"/>
      <c r="I97" s="206"/>
      <c r="J97" s="207">
        <f>J128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9"/>
      <c r="C98" s="133"/>
      <c r="D98" s="210" t="s">
        <v>114</v>
      </c>
      <c r="E98" s="211"/>
      <c r="F98" s="211"/>
      <c r="G98" s="211"/>
      <c r="H98" s="211"/>
      <c r="I98" s="212"/>
      <c r="J98" s="213">
        <f>J129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9"/>
      <c r="C99" s="133"/>
      <c r="D99" s="210" t="s">
        <v>115</v>
      </c>
      <c r="E99" s="211"/>
      <c r="F99" s="211"/>
      <c r="G99" s="211"/>
      <c r="H99" s="211"/>
      <c r="I99" s="212"/>
      <c r="J99" s="213">
        <f>J178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9"/>
      <c r="C100" s="133"/>
      <c r="D100" s="210" t="s">
        <v>116</v>
      </c>
      <c r="E100" s="211"/>
      <c r="F100" s="211"/>
      <c r="G100" s="211"/>
      <c r="H100" s="211"/>
      <c r="I100" s="212"/>
      <c r="J100" s="213">
        <f>J198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117</v>
      </c>
      <c r="E101" s="211"/>
      <c r="F101" s="211"/>
      <c r="G101" s="211"/>
      <c r="H101" s="211"/>
      <c r="I101" s="212"/>
      <c r="J101" s="213">
        <f>J211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118</v>
      </c>
      <c r="E102" s="211"/>
      <c r="F102" s="211"/>
      <c r="G102" s="211"/>
      <c r="H102" s="211"/>
      <c r="I102" s="212"/>
      <c r="J102" s="213">
        <f>J221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119</v>
      </c>
      <c r="E103" s="211"/>
      <c r="F103" s="211"/>
      <c r="G103" s="211"/>
      <c r="H103" s="211"/>
      <c r="I103" s="212"/>
      <c r="J103" s="213">
        <f>J248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120</v>
      </c>
      <c r="E104" s="211"/>
      <c r="F104" s="211"/>
      <c r="G104" s="211"/>
      <c r="H104" s="211"/>
      <c r="I104" s="212"/>
      <c r="J104" s="213">
        <f>J267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202"/>
      <c r="C105" s="203"/>
      <c r="D105" s="204" t="s">
        <v>121</v>
      </c>
      <c r="E105" s="205"/>
      <c r="F105" s="205"/>
      <c r="G105" s="205"/>
      <c r="H105" s="205"/>
      <c r="I105" s="206"/>
      <c r="J105" s="207">
        <f>J273</f>
        <v>0</v>
      </c>
      <c r="K105" s="203"/>
      <c r="L105" s="20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9"/>
      <c r="C106" s="133"/>
      <c r="D106" s="210" t="s">
        <v>122</v>
      </c>
      <c r="E106" s="211"/>
      <c r="F106" s="211"/>
      <c r="G106" s="211"/>
      <c r="H106" s="211"/>
      <c r="I106" s="212"/>
      <c r="J106" s="213">
        <f>J274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202"/>
      <c r="C107" s="203"/>
      <c r="D107" s="204" t="s">
        <v>123</v>
      </c>
      <c r="E107" s="205"/>
      <c r="F107" s="205"/>
      <c r="G107" s="205"/>
      <c r="H107" s="205"/>
      <c r="I107" s="206"/>
      <c r="J107" s="207">
        <f>J279</f>
        <v>0</v>
      </c>
      <c r="K107" s="203"/>
      <c r="L107" s="20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6"/>
      <c r="C109" s="67"/>
      <c r="D109" s="67"/>
      <c r="E109" s="67"/>
      <c r="F109" s="67"/>
      <c r="G109" s="67"/>
      <c r="H109" s="67"/>
      <c r="I109" s="192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8"/>
      <c r="C113" s="69"/>
      <c r="D113" s="69"/>
      <c r="E113" s="69"/>
      <c r="F113" s="69"/>
      <c r="G113" s="69"/>
      <c r="H113" s="69"/>
      <c r="I113" s="195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124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15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196" t="str">
        <f>E7</f>
        <v>Cyklo Suchdolská - V Sedlci, číslo akce 2950170, Praha 6_MONTÁŽ</v>
      </c>
      <c r="F117" s="32"/>
      <c r="G117" s="32"/>
      <c r="H117" s="32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106</v>
      </c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40"/>
      <c r="D119" s="40"/>
      <c r="E119" s="76" t="str">
        <f>E9</f>
        <v>101_I - Komunikace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19</v>
      </c>
      <c r="D121" s="40"/>
      <c r="E121" s="40"/>
      <c r="F121" s="27" t="str">
        <f>F12</f>
        <v>Praha 6</v>
      </c>
      <c r="G121" s="40"/>
      <c r="H121" s="40"/>
      <c r="I121" s="156" t="s">
        <v>21</v>
      </c>
      <c r="J121" s="79" t="str">
        <f>IF(J12="","",J12)</f>
        <v>2. 7. 2019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23</v>
      </c>
      <c r="D123" s="40"/>
      <c r="E123" s="40"/>
      <c r="F123" s="27" t="str">
        <f>E15</f>
        <v>TSK hl. m. Prahy, a.s.</v>
      </c>
      <c r="G123" s="40"/>
      <c r="H123" s="40"/>
      <c r="I123" s="156" t="s">
        <v>31</v>
      </c>
      <c r="J123" s="36" t="str">
        <f>E21</f>
        <v>Sinpps,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29</v>
      </c>
      <c r="D124" s="40"/>
      <c r="E124" s="40"/>
      <c r="F124" s="27" t="str">
        <f>IF(E18="","",E18)</f>
        <v>Vyplň údaj</v>
      </c>
      <c r="G124" s="40"/>
      <c r="H124" s="40"/>
      <c r="I124" s="156" t="s">
        <v>34</v>
      </c>
      <c r="J124" s="36" t="str">
        <f>E24</f>
        <v>Sinpps,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0.32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11" customFormat="1" ht="29.28" customHeight="1">
      <c r="A126" s="215"/>
      <c r="B126" s="216"/>
      <c r="C126" s="217" t="s">
        <v>125</v>
      </c>
      <c r="D126" s="218" t="s">
        <v>63</v>
      </c>
      <c r="E126" s="218" t="s">
        <v>59</v>
      </c>
      <c r="F126" s="218" t="s">
        <v>60</v>
      </c>
      <c r="G126" s="218" t="s">
        <v>126</v>
      </c>
      <c r="H126" s="218" t="s">
        <v>127</v>
      </c>
      <c r="I126" s="219" t="s">
        <v>128</v>
      </c>
      <c r="J126" s="218" t="s">
        <v>110</v>
      </c>
      <c r="K126" s="220" t="s">
        <v>129</v>
      </c>
      <c r="L126" s="221"/>
      <c r="M126" s="100" t="s">
        <v>1</v>
      </c>
      <c r="N126" s="101" t="s">
        <v>42</v>
      </c>
      <c r="O126" s="101" t="s">
        <v>130</v>
      </c>
      <c r="P126" s="101" t="s">
        <v>131</v>
      </c>
      <c r="Q126" s="101" t="s">
        <v>132</v>
      </c>
      <c r="R126" s="101" t="s">
        <v>133</v>
      </c>
      <c r="S126" s="101" t="s">
        <v>134</v>
      </c>
      <c r="T126" s="102" t="s">
        <v>135</v>
      </c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</row>
    <row r="127" s="2" customFormat="1" ht="22.8" customHeight="1">
      <c r="A127" s="38"/>
      <c r="B127" s="39"/>
      <c r="C127" s="107" t="s">
        <v>136</v>
      </c>
      <c r="D127" s="40"/>
      <c r="E127" s="40"/>
      <c r="F127" s="40"/>
      <c r="G127" s="40"/>
      <c r="H127" s="40"/>
      <c r="I127" s="154"/>
      <c r="J127" s="222">
        <f>BK127</f>
        <v>0</v>
      </c>
      <c r="K127" s="40"/>
      <c r="L127" s="44"/>
      <c r="M127" s="103"/>
      <c r="N127" s="223"/>
      <c r="O127" s="104"/>
      <c r="P127" s="224">
        <f>P128+P273+P279</f>
        <v>0</v>
      </c>
      <c r="Q127" s="104"/>
      <c r="R127" s="224">
        <f>R128+R273+R279</f>
        <v>310.01434929999999</v>
      </c>
      <c r="S127" s="104"/>
      <c r="T127" s="225">
        <f>T128+T273+T279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77</v>
      </c>
      <c r="AU127" s="17" t="s">
        <v>112</v>
      </c>
      <c r="BK127" s="226">
        <f>BK128+BK273+BK279</f>
        <v>0</v>
      </c>
    </row>
    <row r="128" s="12" customFormat="1" ht="25.92" customHeight="1">
      <c r="A128" s="12"/>
      <c r="B128" s="227"/>
      <c r="C128" s="228"/>
      <c r="D128" s="229" t="s">
        <v>77</v>
      </c>
      <c r="E128" s="230" t="s">
        <v>137</v>
      </c>
      <c r="F128" s="230" t="s">
        <v>138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P129+P178+P198+P211+P221+P248+P267</f>
        <v>0</v>
      </c>
      <c r="Q128" s="235"/>
      <c r="R128" s="236">
        <f>R129+R178+R198+R211+R221+R248+R267</f>
        <v>310.01434929999999</v>
      </c>
      <c r="S128" s="235"/>
      <c r="T128" s="237">
        <f>T129+T178+T198+T211+T221+T248+T267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86</v>
      </c>
      <c r="AT128" s="239" t="s">
        <v>77</v>
      </c>
      <c r="AU128" s="239" t="s">
        <v>78</v>
      </c>
      <c r="AY128" s="238" t="s">
        <v>139</v>
      </c>
      <c r="BK128" s="240">
        <f>BK129+BK178+BK198+BK211+BK221+BK248+BK267</f>
        <v>0</v>
      </c>
    </row>
    <row r="129" s="12" customFormat="1" ht="22.8" customHeight="1">
      <c r="A129" s="12"/>
      <c r="B129" s="227"/>
      <c r="C129" s="228"/>
      <c r="D129" s="229" t="s">
        <v>77</v>
      </c>
      <c r="E129" s="241" t="s">
        <v>86</v>
      </c>
      <c r="F129" s="241" t="s">
        <v>140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SUM(P130:P177)</f>
        <v>0</v>
      </c>
      <c r="Q129" s="235"/>
      <c r="R129" s="236">
        <f>SUM(R130:R177)</f>
        <v>0.016500000000000001</v>
      </c>
      <c r="S129" s="235"/>
      <c r="T129" s="237">
        <f>SUM(T130:T177)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86</v>
      </c>
      <c r="AT129" s="239" t="s">
        <v>77</v>
      </c>
      <c r="AU129" s="239" t="s">
        <v>86</v>
      </c>
      <c r="AY129" s="238" t="s">
        <v>139</v>
      </c>
      <c r="BK129" s="240">
        <f>SUM(BK130:BK177)</f>
        <v>0</v>
      </c>
    </row>
    <row r="130" s="2" customFormat="1" ht="24" customHeight="1">
      <c r="A130" s="38"/>
      <c r="B130" s="39"/>
      <c r="C130" s="243" t="s">
        <v>86</v>
      </c>
      <c r="D130" s="243" t="s">
        <v>141</v>
      </c>
      <c r="E130" s="244" t="s">
        <v>142</v>
      </c>
      <c r="F130" s="245" t="s">
        <v>143</v>
      </c>
      <c r="G130" s="246" t="s">
        <v>144</v>
      </c>
      <c r="H130" s="247">
        <v>200</v>
      </c>
      <c r="I130" s="248"/>
      <c r="J130" s="247">
        <f>ROUND(I130*H130,2)</f>
        <v>0</v>
      </c>
      <c r="K130" s="245" t="s">
        <v>145</v>
      </c>
      <c r="L130" s="44"/>
      <c r="M130" s="249" t="s">
        <v>1</v>
      </c>
      <c r="N130" s="250" t="s">
        <v>43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146</v>
      </c>
      <c r="AT130" s="253" t="s">
        <v>141</v>
      </c>
      <c r="AU130" s="253" t="s">
        <v>88</v>
      </c>
      <c r="AY130" s="17" t="s">
        <v>139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86</v>
      </c>
      <c r="BK130" s="254">
        <f>ROUND(I130*H130,2)</f>
        <v>0</v>
      </c>
      <c r="BL130" s="17" t="s">
        <v>146</v>
      </c>
      <c r="BM130" s="253" t="s">
        <v>147</v>
      </c>
    </row>
    <row r="131" s="13" customFormat="1">
      <c r="A131" s="13"/>
      <c r="B131" s="255"/>
      <c r="C131" s="256"/>
      <c r="D131" s="257" t="s">
        <v>148</v>
      </c>
      <c r="E131" s="258" t="s">
        <v>1</v>
      </c>
      <c r="F131" s="259" t="s">
        <v>149</v>
      </c>
      <c r="G131" s="256"/>
      <c r="H131" s="260">
        <v>200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148</v>
      </c>
      <c r="AU131" s="266" t="s">
        <v>88</v>
      </c>
      <c r="AV131" s="13" t="s">
        <v>88</v>
      </c>
      <c r="AW131" s="13" t="s">
        <v>33</v>
      </c>
      <c r="AX131" s="13" t="s">
        <v>86</v>
      </c>
      <c r="AY131" s="266" t="s">
        <v>139</v>
      </c>
    </row>
    <row r="132" s="14" customFormat="1">
      <c r="A132" s="14"/>
      <c r="B132" s="267"/>
      <c r="C132" s="268"/>
      <c r="D132" s="257" t="s">
        <v>148</v>
      </c>
      <c r="E132" s="269" t="s">
        <v>1</v>
      </c>
      <c r="F132" s="270" t="s">
        <v>150</v>
      </c>
      <c r="G132" s="268"/>
      <c r="H132" s="269" t="s">
        <v>1</v>
      </c>
      <c r="I132" s="271"/>
      <c r="J132" s="268"/>
      <c r="K132" s="268"/>
      <c r="L132" s="272"/>
      <c r="M132" s="273"/>
      <c r="N132" s="274"/>
      <c r="O132" s="274"/>
      <c r="P132" s="274"/>
      <c r="Q132" s="274"/>
      <c r="R132" s="274"/>
      <c r="S132" s="274"/>
      <c r="T132" s="27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6" t="s">
        <v>148</v>
      </c>
      <c r="AU132" s="276" t="s">
        <v>88</v>
      </c>
      <c r="AV132" s="14" t="s">
        <v>86</v>
      </c>
      <c r="AW132" s="14" t="s">
        <v>33</v>
      </c>
      <c r="AX132" s="14" t="s">
        <v>78</v>
      </c>
      <c r="AY132" s="276" t="s">
        <v>139</v>
      </c>
    </row>
    <row r="133" s="2" customFormat="1" ht="16.5" customHeight="1">
      <c r="A133" s="38"/>
      <c r="B133" s="39"/>
      <c r="C133" s="243" t="s">
        <v>88</v>
      </c>
      <c r="D133" s="243" t="s">
        <v>141</v>
      </c>
      <c r="E133" s="244" t="s">
        <v>151</v>
      </c>
      <c r="F133" s="245" t="s">
        <v>152</v>
      </c>
      <c r="G133" s="246" t="s">
        <v>153</v>
      </c>
      <c r="H133" s="247">
        <v>495</v>
      </c>
      <c r="I133" s="248"/>
      <c r="J133" s="247">
        <f>ROUND(I133*H133,2)</f>
        <v>0</v>
      </c>
      <c r="K133" s="245" t="s">
        <v>145</v>
      </c>
      <c r="L133" s="44"/>
      <c r="M133" s="249" t="s">
        <v>1</v>
      </c>
      <c r="N133" s="250" t="s">
        <v>43</v>
      </c>
      <c r="O133" s="91"/>
      <c r="P133" s="251">
        <f>O133*H133</f>
        <v>0</v>
      </c>
      <c r="Q133" s="251">
        <v>0</v>
      </c>
      <c r="R133" s="251">
        <f>Q133*H133</f>
        <v>0</v>
      </c>
      <c r="S133" s="251">
        <v>0</v>
      </c>
      <c r="T133" s="25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3" t="s">
        <v>146</v>
      </c>
      <c r="AT133" s="253" t="s">
        <v>141</v>
      </c>
      <c r="AU133" s="253" t="s">
        <v>88</v>
      </c>
      <c r="AY133" s="17" t="s">
        <v>139</v>
      </c>
      <c r="BE133" s="254">
        <f>IF(N133="základní",J133,0)</f>
        <v>0</v>
      </c>
      <c r="BF133" s="254">
        <f>IF(N133="snížená",J133,0)</f>
        <v>0</v>
      </c>
      <c r="BG133" s="254">
        <f>IF(N133="zákl. přenesená",J133,0)</f>
        <v>0</v>
      </c>
      <c r="BH133" s="254">
        <f>IF(N133="sníž. přenesená",J133,0)</f>
        <v>0</v>
      </c>
      <c r="BI133" s="254">
        <f>IF(N133="nulová",J133,0)</f>
        <v>0</v>
      </c>
      <c r="BJ133" s="17" t="s">
        <v>86</v>
      </c>
      <c r="BK133" s="254">
        <f>ROUND(I133*H133,2)</f>
        <v>0</v>
      </c>
      <c r="BL133" s="17" t="s">
        <v>146</v>
      </c>
      <c r="BM133" s="253" t="s">
        <v>154</v>
      </c>
    </row>
    <row r="134" s="13" customFormat="1">
      <c r="A134" s="13"/>
      <c r="B134" s="255"/>
      <c r="C134" s="256"/>
      <c r="D134" s="257" t="s">
        <v>148</v>
      </c>
      <c r="E134" s="258" t="s">
        <v>1</v>
      </c>
      <c r="F134" s="259" t="s">
        <v>155</v>
      </c>
      <c r="G134" s="256"/>
      <c r="H134" s="260">
        <v>495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148</v>
      </c>
      <c r="AU134" s="266" t="s">
        <v>88</v>
      </c>
      <c r="AV134" s="13" t="s">
        <v>88</v>
      </c>
      <c r="AW134" s="13" t="s">
        <v>33</v>
      </c>
      <c r="AX134" s="13" t="s">
        <v>86</v>
      </c>
      <c r="AY134" s="266" t="s">
        <v>139</v>
      </c>
    </row>
    <row r="135" s="14" customFormat="1">
      <c r="A135" s="14"/>
      <c r="B135" s="267"/>
      <c r="C135" s="268"/>
      <c r="D135" s="257" t="s">
        <v>148</v>
      </c>
      <c r="E135" s="269" t="s">
        <v>1</v>
      </c>
      <c r="F135" s="270" t="s">
        <v>150</v>
      </c>
      <c r="G135" s="268"/>
      <c r="H135" s="269" t="s">
        <v>1</v>
      </c>
      <c r="I135" s="271"/>
      <c r="J135" s="268"/>
      <c r="K135" s="268"/>
      <c r="L135" s="272"/>
      <c r="M135" s="273"/>
      <c r="N135" s="274"/>
      <c r="O135" s="274"/>
      <c r="P135" s="274"/>
      <c r="Q135" s="274"/>
      <c r="R135" s="274"/>
      <c r="S135" s="274"/>
      <c r="T135" s="27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6" t="s">
        <v>148</v>
      </c>
      <c r="AU135" s="276" t="s">
        <v>88</v>
      </c>
      <c r="AV135" s="14" t="s">
        <v>86</v>
      </c>
      <c r="AW135" s="14" t="s">
        <v>33</v>
      </c>
      <c r="AX135" s="14" t="s">
        <v>78</v>
      </c>
      <c r="AY135" s="276" t="s">
        <v>139</v>
      </c>
    </row>
    <row r="136" s="2" customFormat="1" ht="16.5" customHeight="1">
      <c r="A136" s="38"/>
      <c r="B136" s="39"/>
      <c r="C136" s="243" t="s">
        <v>156</v>
      </c>
      <c r="D136" s="243" t="s">
        <v>141</v>
      </c>
      <c r="E136" s="244" t="s">
        <v>157</v>
      </c>
      <c r="F136" s="245" t="s">
        <v>158</v>
      </c>
      <c r="G136" s="246" t="s">
        <v>153</v>
      </c>
      <c r="H136" s="247">
        <v>100</v>
      </c>
      <c r="I136" s="248"/>
      <c r="J136" s="247">
        <f>ROUND(I136*H136,2)</f>
        <v>0</v>
      </c>
      <c r="K136" s="245" t="s">
        <v>145</v>
      </c>
      <c r="L136" s="44"/>
      <c r="M136" s="249" t="s">
        <v>1</v>
      </c>
      <c r="N136" s="250" t="s">
        <v>43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146</v>
      </c>
      <c r="AT136" s="253" t="s">
        <v>141</v>
      </c>
      <c r="AU136" s="253" t="s">
        <v>88</v>
      </c>
      <c r="AY136" s="17" t="s">
        <v>139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86</v>
      </c>
      <c r="BK136" s="254">
        <f>ROUND(I136*H136,2)</f>
        <v>0</v>
      </c>
      <c r="BL136" s="17" t="s">
        <v>146</v>
      </c>
      <c r="BM136" s="253" t="s">
        <v>159</v>
      </c>
    </row>
    <row r="137" s="13" customFormat="1">
      <c r="A137" s="13"/>
      <c r="B137" s="255"/>
      <c r="C137" s="256"/>
      <c r="D137" s="257" t="s">
        <v>148</v>
      </c>
      <c r="E137" s="258" t="s">
        <v>1</v>
      </c>
      <c r="F137" s="259" t="s">
        <v>160</v>
      </c>
      <c r="G137" s="256"/>
      <c r="H137" s="260">
        <v>100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148</v>
      </c>
      <c r="AU137" s="266" t="s">
        <v>88</v>
      </c>
      <c r="AV137" s="13" t="s">
        <v>88</v>
      </c>
      <c r="AW137" s="13" t="s">
        <v>33</v>
      </c>
      <c r="AX137" s="13" t="s">
        <v>86</v>
      </c>
      <c r="AY137" s="266" t="s">
        <v>139</v>
      </c>
    </row>
    <row r="138" s="14" customFormat="1">
      <c r="A138" s="14"/>
      <c r="B138" s="267"/>
      <c r="C138" s="268"/>
      <c r="D138" s="257" t="s">
        <v>148</v>
      </c>
      <c r="E138" s="269" t="s">
        <v>1</v>
      </c>
      <c r="F138" s="270" t="s">
        <v>161</v>
      </c>
      <c r="G138" s="268"/>
      <c r="H138" s="269" t="s">
        <v>1</v>
      </c>
      <c r="I138" s="271"/>
      <c r="J138" s="268"/>
      <c r="K138" s="268"/>
      <c r="L138" s="272"/>
      <c r="M138" s="273"/>
      <c r="N138" s="274"/>
      <c r="O138" s="274"/>
      <c r="P138" s="274"/>
      <c r="Q138" s="274"/>
      <c r="R138" s="274"/>
      <c r="S138" s="274"/>
      <c r="T138" s="27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6" t="s">
        <v>148</v>
      </c>
      <c r="AU138" s="276" t="s">
        <v>88</v>
      </c>
      <c r="AV138" s="14" t="s">
        <v>86</v>
      </c>
      <c r="AW138" s="14" t="s">
        <v>33</v>
      </c>
      <c r="AX138" s="14" t="s">
        <v>78</v>
      </c>
      <c r="AY138" s="276" t="s">
        <v>139</v>
      </c>
    </row>
    <row r="139" s="2" customFormat="1" ht="16.5" customHeight="1">
      <c r="A139" s="38"/>
      <c r="B139" s="39"/>
      <c r="C139" s="243" t="s">
        <v>146</v>
      </c>
      <c r="D139" s="243" t="s">
        <v>141</v>
      </c>
      <c r="E139" s="244" t="s">
        <v>162</v>
      </c>
      <c r="F139" s="245" t="s">
        <v>163</v>
      </c>
      <c r="G139" s="246" t="s">
        <v>153</v>
      </c>
      <c r="H139" s="247">
        <v>100</v>
      </c>
      <c r="I139" s="248"/>
      <c r="J139" s="247">
        <f>ROUND(I139*H139,2)</f>
        <v>0</v>
      </c>
      <c r="K139" s="245" t="s">
        <v>145</v>
      </c>
      <c r="L139" s="44"/>
      <c r="M139" s="249" t="s">
        <v>1</v>
      </c>
      <c r="N139" s="250" t="s">
        <v>43</v>
      </c>
      <c r="O139" s="91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3" t="s">
        <v>146</v>
      </c>
      <c r="AT139" s="253" t="s">
        <v>141</v>
      </c>
      <c r="AU139" s="253" t="s">
        <v>88</v>
      </c>
      <c r="AY139" s="17" t="s">
        <v>139</v>
      </c>
      <c r="BE139" s="254">
        <f>IF(N139="základní",J139,0)</f>
        <v>0</v>
      </c>
      <c r="BF139" s="254">
        <f>IF(N139="snížená",J139,0)</f>
        <v>0</v>
      </c>
      <c r="BG139" s="254">
        <f>IF(N139="zákl. přenesená",J139,0)</f>
        <v>0</v>
      </c>
      <c r="BH139" s="254">
        <f>IF(N139="sníž. přenesená",J139,0)</f>
        <v>0</v>
      </c>
      <c r="BI139" s="254">
        <f>IF(N139="nulová",J139,0)</f>
        <v>0</v>
      </c>
      <c r="BJ139" s="17" t="s">
        <v>86</v>
      </c>
      <c r="BK139" s="254">
        <f>ROUND(I139*H139,2)</f>
        <v>0</v>
      </c>
      <c r="BL139" s="17" t="s">
        <v>146</v>
      </c>
      <c r="BM139" s="253" t="s">
        <v>164</v>
      </c>
    </row>
    <row r="140" s="2" customFormat="1">
      <c r="A140" s="38"/>
      <c r="B140" s="39"/>
      <c r="C140" s="40"/>
      <c r="D140" s="257" t="s">
        <v>165</v>
      </c>
      <c r="E140" s="40"/>
      <c r="F140" s="277" t="s">
        <v>166</v>
      </c>
      <c r="G140" s="40"/>
      <c r="H140" s="40"/>
      <c r="I140" s="154"/>
      <c r="J140" s="40"/>
      <c r="K140" s="40"/>
      <c r="L140" s="44"/>
      <c r="M140" s="278"/>
      <c r="N140" s="279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165</v>
      </c>
      <c r="AU140" s="17" t="s">
        <v>88</v>
      </c>
    </row>
    <row r="141" s="13" customFormat="1">
      <c r="A141" s="13"/>
      <c r="B141" s="255"/>
      <c r="C141" s="256"/>
      <c r="D141" s="257" t="s">
        <v>148</v>
      </c>
      <c r="E141" s="258" t="s">
        <v>1</v>
      </c>
      <c r="F141" s="259" t="s">
        <v>160</v>
      </c>
      <c r="G141" s="256"/>
      <c r="H141" s="260">
        <v>100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148</v>
      </c>
      <c r="AU141" s="266" t="s">
        <v>88</v>
      </c>
      <c r="AV141" s="13" t="s">
        <v>88</v>
      </c>
      <c r="AW141" s="13" t="s">
        <v>33</v>
      </c>
      <c r="AX141" s="13" t="s">
        <v>86</v>
      </c>
      <c r="AY141" s="266" t="s">
        <v>139</v>
      </c>
    </row>
    <row r="142" s="14" customFormat="1">
      <c r="A142" s="14"/>
      <c r="B142" s="267"/>
      <c r="C142" s="268"/>
      <c r="D142" s="257" t="s">
        <v>148</v>
      </c>
      <c r="E142" s="269" t="s">
        <v>1</v>
      </c>
      <c r="F142" s="270" t="s">
        <v>161</v>
      </c>
      <c r="G142" s="268"/>
      <c r="H142" s="269" t="s">
        <v>1</v>
      </c>
      <c r="I142" s="271"/>
      <c r="J142" s="268"/>
      <c r="K142" s="268"/>
      <c r="L142" s="272"/>
      <c r="M142" s="273"/>
      <c r="N142" s="274"/>
      <c r="O142" s="274"/>
      <c r="P142" s="274"/>
      <c r="Q142" s="274"/>
      <c r="R142" s="274"/>
      <c r="S142" s="274"/>
      <c r="T142" s="27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6" t="s">
        <v>148</v>
      </c>
      <c r="AU142" s="276" t="s">
        <v>88</v>
      </c>
      <c r="AV142" s="14" t="s">
        <v>86</v>
      </c>
      <c r="AW142" s="14" t="s">
        <v>33</v>
      </c>
      <c r="AX142" s="14" t="s">
        <v>78</v>
      </c>
      <c r="AY142" s="276" t="s">
        <v>139</v>
      </c>
    </row>
    <row r="143" s="2" customFormat="1" ht="16.5" customHeight="1">
      <c r="A143" s="38"/>
      <c r="B143" s="39"/>
      <c r="C143" s="243" t="s">
        <v>167</v>
      </c>
      <c r="D143" s="243" t="s">
        <v>141</v>
      </c>
      <c r="E143" s="244" t="s">
        <v>168</v>
      </c>
      <c r="F143" s="245" t="s">
        <v>169</v>
      </c>
      <c r="G143" s="246" t="s">
        <v>153</v>
      </c>
      <c r="H143" s="247">
        <v>468</v>
      </c>
      <c r="I143" s="248"/>
      <c r="J143" s="247">
        <f>ROUND(I143*H143,2)</f>
        <v>0</v>
      </c>
      <c r="K143" s="245" t="s">
        <v>145</v>
      </c>
      <c r="L143" s="44"/>
      <c r="M143" s="249" t="s">
        <v>1</v>
      </c>
      <c r="N143" s="250" t="s">
        <v>43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146</v>
      </c>
      <c r="AT143" s="253" t="s">
        <v>141</v>
      </c>
      <c r="AU143" s="253" t="s">
        <v>88</v>
      </c>
      <c r="AY143" s="17" t="s">
        <v>139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86</v>
      </c>
      <c r="BK143" s="254">
        <f>ROUND(I143*H143,2)</f>
        <v>0</v>
      </c>
      <c r="BL143" s="17" t="s">
        <v>146</v>
      </c>
      <c r="BM143" s="253" t="s">
        <v>170</v>
      </c>
    </row>
    <row r="144" s="13" customFormat="1">
      <c r="A144" s="13"/>
      <c r="B144" s="255"/>
      <c r="C144" s="256"/>
      <c r="D144" s="257" t="s">
        <v>148</v>
      </c>
      <c r="E144" s="258" t="s">
        <v>1</v>
      </c>
      <c r="F144" s="259" t="s">
        <v>171</v>
      </c>
      <c r="G144" s="256"/>
      <c r="H144" s="260">
        <v>468</v>
      </c>
      <c r="I144" s="261"/>
      <c r="J144" s="256"/>
      <c r="K144" s="256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148</v>
      </c>
      <c r="AU144" s="266" t="s">
        <v>88</v>
      </c>
      <c r="AV144" s="13" t="s">
        <v>88</v>
      </c>
      <c r="AW144" s="13" t="s">
        <v>33</v>
      </c>
      <c r="AX144" s="13" t="s">
        <v>86</v>
      </c>
      <c r="AY144" s="266" t="s">
        <v>139</v>
      </c>
    </row>
    <row r="145" s="14" customFormat="1">
      <c r="A145" s="14"/>
      <c r="B145" s="267"/>
      <c r="C145" s="268"/>
      <c r="D145" s="257" t="s">
        <v>148</v>
      </c>
      <c r="E145" s="269" t="s">
        <v>1</v>
      </c>
      <c r="F145" s="270" t="s">
        <v>161</v>
      </c>
      <c r="G145" s="268"/>
      <c r="H145" s="269" t="s">
        <v>1</v>
      </c>
      <c r="I145" s="271"/>
      <c r="J145" s="268"/>
      <c r="K145" s="268"/>
      <c r="L145" s="272"/>
      <c r="M145" s="273"/>
      <c r="N145" s="274"/>
      <c r="O145" s="274"/>
      <c r="P145" s="274"/>
      <c r="Q145" s="274"/>
      <c r="R145" s="274"/>
      <c r="S145" s="274"/>
      <c r="T145" s="27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6" t="s">
        <v>148</v>
      </c>
      <c r="AU145" s="276" t="s">
        <v>88</v>
      </c>
      <c r="AV145" s="14" t="s">
        <v>86</v>
      </c>
      <c r="AW145" s="14" t="s">
        <v>33</v>
      </c>
      <c r="AX145" s="14" t="s">
        <v>78</v>
      </c>
      <c r="AY145" s="276" t="s">
        <v>139</v>
      </c>
    </row>
    <row r="146" s="2" customFormat="1" ht="16.5" customHeight="1">
      <c r="A146" s="38"/>
      <c r="B146" s="39"/>
      <c r="C146" s="243" t="s">
        <v>172</v>
      </c>
      <c r="D146" s="243" t="s">
        <v>141</v>
      </c>
      <c r="E146" s="244" t="s">
        <v>173</v>
      </c>
      <c r="F146" s="245" t="s">
        <v>174</v>
      </c>
      <c r="G146" s="246" t="s">
        <v>153</v>
      </c>
      <c r="H146" s="247">
        <v>468</v>
      </c>
      <c r="I146" s="248"/>
      <c r="J146" s="247">
        <f>ROUND(I146*H146,2)</f>
        <v>0</v>
      </c>
      <c r="K146" s="245" t="s">
        <v>145</v>
      </c>
      <c r="L146" s="44"/>
      <c r="M146" s="249" t="s">
        <v>1</v>
      </c>
      <c r="N146" s="250" t="s">
        <v>43</v>
      </c>
      <c r="O146" s="91"/>
      <c r="P146" s="251">
        <f>O146*H146</f>
        <v>0</v>
      </c>
      <c r="Q146" s="251">
        <v>0</v>
      </c>
      <c r="R146" s="251">
        <f>Q146*H146</f>
        <v>0</v>
      </c>
      <c r="S146" s="251">
        <v>0</v>
      </c>
      <c r="T146" s="25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3" t="s">
        <v>146</v>
      </c>
      <c r="AT146" s="253" t="s">
        <v>141</v>
      </c>
      <c r="AU146" s="253" t="s">
        <v>88</v>
      </c>
      <c r="AY146" s="17" t="s">
        <v>139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7" t="s">
        <v>86</v>
      </c>
      <c r="BK146" s="254">
        <f>ROUND(I146*H146,2)</f>
        <v>0</v>
      </c>
      <c r="BL146" s="17" t="s">
        <v>146</v>
      </c>
      <c r="BM146" s="253" t="s">
        <v>175</v>
      </c>
    </row>
    <row r="147" s="13" customFormat="1">
      <c r="A147" s="13"/>
      <c r="B147" s="255"/>
      <c r="C147" s="256"/>
      <c r="D147" s="257" t="s">
        <v>148</v>
      </c>
      <c r="E147" s="258" t="s">
        <v>1</v>
      </c>
      <c r="F147" s="259" t="s">
        <v>176</v>
      </c>
      <c r="G147" s="256"/>
      <c r="H147" s="260">
        <v>468</v>
      </c>
      <c r="I147" s="261"/>
      <c r="J147" s="256"/>
      <c r="K147" s="256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148</v>
      </c>
      <c r="AU147" s="266" t="s">
        <v>88</v>
      </c>
      <c r="AV147" s="13" t="s">
        <v>88</v>
      </c>
      <c r="AW147" s="13" t="s">
        <v>33</v>
      </c>
      <c r="AX147" s="13" t="s">
        <v>86</v>
      </c>
      <c r="AY147" s="266" t="s">
        <v>139</v>
      </c>
    </row>
    <row r="148" s="2" customFormat="1" ht="16.5" customHeight="1">
      <c r="A148" s="38"/>
      <c r="B148" s="39"/>
      <c r="C148" s="243" t="s">
        <v>177</v>
      </c>
      <c r="D148" s="243" t="s">
        <v>141</v>
      </c>
      <c r="E148" s="244" t="s">
        <v>178</v>
      </c>
      <c r="F148" s="245" t="s">
        <v>179</v>
      </c>
      <c r="G148" s="246" t="s">
        <v>153</v>
      </c>
      <c r="H148" s="247">
        <v>45</v>
      </c>
      <c r="I148" s="248"/>
      <c r="J148" s="247">
        <f>ROUND(I148*H148,2)</f>
        <v>0</v>
      </c>
      <c r="K148" s="245" t="s">
        <v>145</v>
      </c>
      <c r="L148" s="44"/>
      <c r="M148" s="249" t="s">
        <v>1</v>
      </c>
      <c r="N148" s="250" t="s">
        <v>43</v>
      </c>
      <c r="O148" s="91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3" t="s">
        <v>146</v>
      </c>
      <c r="AT148" s="253" t="s">
        <v>141</v>
      </c>
      <c r="AU148" s="253" t="s">
        <v>88</v>
      </c>
      <c r="AY148" s="17" t="s">
        <v>139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7" t="s">
        <v>86</v>
      </c>
      <c r="BK148" s="254">
        <f>ROUND(I148*H148,2)</f>
        <v>0</v>
      </c>
      <c r="BL148" s="17" t="s">
        <v>146</v>
      </c>
      <c r="BM148" s="253" t="s">
        <v>180</v>
      </c>
    </row>
    <row r="149" s="13" customFormat="1">
      <c r="A149" s="13"/>
      <c r="B149" s="255"/>
      <c r="C149" s="256"/>
      <c r="D149" s="257" t="s">
        <v>148</v>
      </c>
      <c r="E149" s="258" t="s">
        <v>1</v>
      </c>
      <c r="F149" s="259" t="s">
        <v>181</v>
      </c>
      <c r="G149" s="256"/>
      <c r="H149" s="260">
        <v>45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148</v>
      </c>
      <c r="AU149" s="266" t="s">
        <v>88</v>
      </c>
      <c r="AV149" s="13" t="s">
        <v>88</v>
      </c>
      <c r="AW149" s="13" t="s">
        <v>33</v>
      </c>
      <c r="AX149" s="13" t="s">
        <v>86</v>
      </c>
      <c r="AY149" s="266" t="s">
        <v>139</v>
      </c>
    </row>
    <row r="150" s="14" customFormat="1">
      <c r="A150" s="14"/>
      <c r="B150" s="267"/>
      <c r="C150" s="268"/>
      <c r="D150" s="257" t="s">
        <v>148</v>
      </c>
      <c r="E150" s="269" t="s">
        <v>1</v>
      </c>
      <c r="F150" s="270" t="s">
        <v>161</v>
      </c>
      <c r="G150" s="268"/>
      <c r="H150" s="269" t="s">
        <v>1</v>
      </c>
      <c r="I150" s="271"/>
      <c r="J150" s="268"/>
      <c r="K150" s="268"/>
      <c r="L150" s="272"/>
      <c r="M150" s="273"/>
      <c r="N150" s="274"/>
      <c r="O150" s="274"/>
      <c r="P150" s="274"/>
      <c r="Q150" s="274"/>
      <c r="R150" s="274"/>
      <c r="S150" s="274"/>
      <c r="T150" s="27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6" t="s">
        <v>148</v>
      </c>
      <c r="AU150" s="276" t="s">
        <v>88</v>
      </c>
      <c r="AV150" s="14" t="s">
        <v>86</v>
      </c>
      <c r="AW150" s="14" t="s">
        <v>33</v>
      </c>
      <c r="AX150" s="14" t="s">
        <v>78</v>
      </c>
      <c r="AY150" s="276" t="s">
        <v>139</v>
      </c>
    </row>
    <row r="151" s="2" customFormat="1" ht="16.5" customHeight="1">
      <c r="A151" s="38"/>
      <c r="B151" s="39"/>
      <c r="C151" s="243" t="s">
        <v>182</v>
      </c>
      <c r="D151" s="243" t="s">
        <v>141</v>
      </c>
      <c r="E151" s="244" t="s">
        <v>183</v>
      </c>
      <c r="F151" s="245" t="s">
        <v>184</v>
      </c>
      <c r="G151" s="246" t="s">
        <v>153</v>
      </c>
      <c r="H151" s="247">
        <v>45</v>
      </c>
      <c r="I151" s="248"/>
      <c r="J151" s="247">
        <f>ROUND(I151*H151,2)</f>
        <v>0</v>
      </c>
      <c r="K151" s="245" t="s">
        <v>145</v>
      </c>
      <c r="L151" s="44"/>
      <c r="M151" s="249" t="s">
        <v>1</v>
      </c>
      <c r="N151" s="250" t="s">
        <v>43</v>
      </c>
      <c r="O151" s="91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3" t="s">
        <v>146</v>
      </c>
      <c r="AT151" s="253" t="s">
        <v>141</v>
      </c>
      <c r="AU151" s="253" t="s">
        <v>88</v>
      </c>
      <c r="AY151" s="17" t="s">
        <v>139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7" t="s">
        <v>86</v>
      </c>
      <c r="BK151" s="254">
        <f>ROUND(I151*H151,2)</f>
        <v>0</v>
      </c>
      <c r="BL151" s="17" t="s">
        <v>146</v>
      </c>
      <c r="BM151" s="253" t="s">
        <v>185</v>
      </c>
    </row>
    <row r="152" s="2" customFormat="1">
      <c r="A152" s="38"/>
      <c r="B152" s="39"/>
      <c r="C152" s="40"/>
      <c r="D152" s="257" t="s">
        <v>165</v>
      </c>
      <c r="E152" s="40"/>
      <c r="F152" s="277" t="s">
        <v>186</v>
      </c>
      <c r="G152" s="40"/>
      <c r="H152" s="40"/>
      <c r="I152" s="154"/>
      <c r="J152" s="40"/>
      <c r="K152" s="40"/>
      <c r="L152" s="44"/>
      <c r="M152" s="278"/>
      <c r="N152" s="279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165</v>
      </c>
      <c r="AU152" s="17" t="s">
        <v>88</v>
      </c>
    </row>
    <row r="153" s="13" customFormat="1">
      <c r="A153" s="13"/>
      <c r="B153" s="255"/>
      <c r="C153" s="256"/>
      <c r="D153" s="257" t="s">
        <v>148</v>
      </c>
      <c r="E153" s="258" t="s">
        <v>1</v>
      </c>
      <c r="F153" s="259" t="s">
        <v>187</v>
      </c>
      <c r="G153" s="256"/>
      <c r="H153" s="260">
        <v>45</v>
      </c>
      <c r="I153" s="261"/>
      <c r="J153" s="256"/>
      <c r="K153" s="256"/>
      <c r="L153" s="262"/>
      <c r="M153" s="263"/>
      <c r="N153" s="264"/>
      <c r="O153" s="264"/>
      <c r="P153" s="264"/>
      <c r="Q153" s="264"/>
      <c r="R153" s="264"/>
      <c r="S153" s="264"/>
      <c r="T153" s="26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6" t="s">
        <v>148</v>
      </c>
      <c r="AU153" s="266" t="s">
        <v>88</v>
      </c>
      <c r="AV153" s="13" t="s">
        <v>88</v>
      </c>
      <c r="AW153" s="13" t="s">
        <v>33</v>
      </c>
      <c r="AX153" s="13" t="s">
        <v>86</v>
      </c>
      <c r="AY153" s="266" t="s">
        <v>139</v>
      </c>
    </row>
    <row r="154" s="2" customFormat="1" ht="16.5" customHeight="1">
      <c r="A154" s="38"/>
      <c r="B154" s="39"/>
      <c r="C154" s="243" t="s">
        <v>188</v>
      </c>
      <c r="D154" s="243" t="s">
        <v>141</v>
      </c>
      <c r="E154" s="244" t="s">
        <v>189</v>
      </c>
      <c r="F154" s="245" t="s">
        <v>190</v>
      </c>
      <c r="G154" s="246" t="s">
        <v>153</v>
      </c>
      <c r="H154" s="247">
        <v>31.5</v>
      </c>
      <c r="I154" s="248"/>
      <c r="J154" s="247">
        <f>ROUND(I154*H154,2)</f>
        <v>0</v>
      </c>
      <c r="K154" s="245" t="s">
        <v>145</v>
      </c>
      <c r="L154" s="44"/>
      <c r="M154" s="249" t="s">
        <v>1</v>
      </c>
      <c r="N154" s="250" t="s">
        <v>43</v>
      </c>
      <c r="O154" s="91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3" t="s">
        <v>146</v>
      </c>
      <c r="AT154" s="253" t="s">
        <v>141</v>
      </c>
      <c r="AU154" s="253" t="s">
        <v>88</v>
      </c>
      <c r="AY154" s="17" t="s">
        <v>139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7" t="s">
        <v>86</v>
      </c>
      <c r="BK154" s="254">
        <f>ROUND(I154*H154,2)</f>
        <v>0</v>
      </c>
      <c r="BL154" s="17" t="s">
        <v>146</v>
      </c>
      <c r="BM154" s="253" t="s">
        <v>191</v>
      </c>
    </row>
    <row r="155" s="2" customFormat="1">
      <c r="A155" s="38"/>
      <c r="B155" s="39"/>
      <c r="C155" s="40"/>
      <c r="D155" s="257" t="s">
        <v>165</v>
      </c>
      <c r="E155" s="40"/>
      <c r="F155" s="277" t="s">
        <v>192</v>
      </c>
      <c r="G155" s="40"/>
      <c r="H155" s="40"/>
      <c r="I155" s="154"/>
      <c r="J155" s="40"/>
      <c r="K155" s="40"/>
      <c r="L155" s="44"/>
      <c r="M155" s="278"/>
      <c r="N155" s="279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165</v>
      </c>
      <c r="AU155" s="17" t="s">
        <v>88</v>
      </c>
    </row>
    <row r="156" s="13" customFormat="1">
      <c r="A156" s="13"/>
      <c r="B156" s="255"/>
      <c r="C156" s="256"/>
      <c r="D156" s="257" t="s">
        <v>148</v>
      </c>
      <c r="E156" s="258" t="s">
        <v>1</v>
      </c>
      <c r="F156" s="259" t="s">
        <v>193</v>
      </c>
      <c r="G156" s="256"/>
      <c r="H156" s="260">
        <v>31.5</v>
      </c>
      <c r="I156" s="261"/>
      <c r="J156" s="256"/>
      <c r="K156" s="256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148</v>
      </c>
      <c r="AU156" s="266" t="s">
        <v>88</v>
      </c>
      <c r="AV156" s="13" t="s">
        <v>88</v>
      </c>
      <c r="AW156" s="13" t="s">
        <v>33</v>
      </c>
      <c r="AX156" s="13" t="s">
        <v>86</v>
      </c>
      <c r="AY156" s="266" t="s">
        <v>139</v>
      </c>
    </row>
    <row r="157" s="14" customFormat="1">
      <c r="A157" s="14"/>
      <c r="B157" s="267"/>
      <c r="C157" s="268"/>
      <c r="D157" s="257" t="s">
        <v>148</v>
      </c>
      <c r="E157" s="269" t="s">
        <v>1</v>
      </c>
      <c r="F157" s="270" t="s">
        <v>161</v>
      </c>
      <c r="G157" s="268"/>
      <c r="H157" s="269" t="s">
        <v>1</v>
      </c>
      <c r="I157" s="271"/>
      <c r="J157" s="268"/>
      <c r="K157" s="268"/>
      <c r="L157" s="272"/>
      <c r="M157" s="273"/>
      <c r="N157" s="274"/>
      <c r="O157" s="274"/>
      <c r="P157" s="274"/>
      <c r="Q157" s="274"/>
      <c r="R157" s="274"/>
      <c r="S157" s="274"/>
      <c r="T157" s="27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6" t="s">
        <v>148</v>
      </c>
      <c r="AU157" s="276" t="s">
        <v>88</v>
      </c>
      <c r="AV157" s="14" t="s">
        <v>86</v>
      </c>
      <c r="AW157" s="14" t="s">
        <v>33</v>
      </c>
      <c r="AX157" s="14" t="s">
        <v>78</v>
      </c>
      <c r="AY157" s="276" t="s">
        <v>139</v>
      </c>
    </row>
    <row r="158" s="2" customFormat="1" ht="16.5" customHeight="1">
      <c r="A158" s="38"/>
      <c r="B158" s="39"/>
      <c r="C158" s="243" t="s">
        <v>194</v>
      </c>
      <c r="D158" s="243" t="s">
        <v>141</v>
      </c>
      <c r="E158" s="244" t="s">
        <v>195</v>
      </c>
      <c r="F158" s="245" t="s">
        <v>184</v>
      </c>
      <c r="G158" s="246" t="s">
        <v>153</v>
      </c>
      <c r="H158" s="247">
        <v>31.5</v>
      </c>
      <c r="I158" s="248"/>
      <c r="J158" s="247">
        <f>ROUND(I158*H158,2)</f>
        <v>0</v>
      </c>
      <c r="K158" s="245" t="s">
        <v>145</v>
      </c>
      <c r="L158" s="44"/>
      <c r="M158" s="249" t="s">
        <v>1</v>
      </c>
      <c r="N158" s="250" t="s">
        <v>43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146</v>
      </c>
      <c r="AT158" s="253" t="s">
        <v>141</v>
      </c>
      <c r="AU158" s="253" t="s">
        <v>88</v>
      </c>
      <c r="AY158" s="17" t="s">
        <v>139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86</v>
      </c>
      <c r="BK158" s="254">
        <f>ROUND(I158*H158,2)</f>
        <v>0</v>
      </c>
      <c r="BL158" s="17" t="s">
        <v>146</v>
      </c>
      <c r="BM158" s="253" t="s">
        <v>196</v>
      </c>
    </row>
    <row r="159" s="2" customFormat="1">
      <c r="A159" s="38"/>
      <c r="B159" s="39"/>
      <c r="C159" s="40"/>
      <c r="D159" s="257" t="s">
        <v>165</v>
      </c>
      <c r="E159" s="40"/>
      <c r="F159" s="277" t="s">
        <v>186</v>
      </c>
      <c r="G159" s="40"/>
      <c r="H159" s="40"/>
      <c r="I159" s="154"/>
      <c r="J159" s="40"/>
      <c r="K159" s="40"/>
      <c r="L159" s="44"/>
      <c r="M159" s="278"/>
      <c r="N159" s="279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165</v>
      </c>
      <c r="AU159" s="17" t="s">
        <v>88</v>
      </c>
    </row>
    <row r="160" s="13" customFormat="1">
      <c r="A160" s="13"/>
      <c r="B160" s="255"/>
      <c r="C160" s="256"/>
      <c r="D160" s="257" t="s">
        <v>148</v>
      </c>
      <c r="E160" s="258" t="s">
        <v>1</v>
      </c>
      <c r="F160" s="259" t="s">
        <v>197</v>
      </c>
      <c r="G160" s="256"/>
      <c r="H160" s="260">
        <v>31.5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148</v>
      </c>
      <c r="AU160" s="266" t="s">
        <v>88</v>
      </c>
      <c r="AV160" s="13" t="s">
        <v>88</v>
      </c>
      <c r="AW160" s="13" t="s">
        <v>33</v>
      </c>
      <c r="AX160" s="13" t="s">
        <v>86</v>
      </c>
      <c r="AY160" s="266" t="s">
        <v>139</v>
      </c>
    </row>
    <row r="161" s="2" customFormat="1" ht="16.5" customHeight="1">
      <c r="A161" s="38"/>
      <c r="B161" s="39"/>
      <c r="C161" s="243" t="s">
        <v>198</v>
      </c>
      <c r="D161" s="243" t="s">
        <v>141</v>
      </c>
      <c r="E161" s="244" t="s">
        <v>199</v>
      </c>
      <c r="F161" s="245" t="s">
        <v>200</v>
      </c>
      <c r="G161" s="246" t="s">
        <v>153</v>
      </c>
      <c r="H161" s="247">
        <v>939.5</v>
      </c>
      <c r="I161" s="248"/>
      <c r="J161" s="247">
        <f>ROUND(I161*H161,2)</f>
        <v>0</v>
      </c>
      <c r="K161" s="245" t="s">
        <v>145</v>
      </c>
      <c r="L161" s="44"/>
      <c r="M161" s="249" t="s">
        <v>1</v>
      </c>
      <c r="N161" s="250" t="s">
        <v>43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146</v>
      </c>
      <c r="AT161" s="253" t="s">
        <v>141</v>
      </c>
      <c r="AU161" s="253" t="s">
        <v>88</v>
      </c>
      <c r="AY161" s="17" t="s">
        <v>139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86</v>
      </c>
      <c r="BK161" s="254">
        <f>ROUND(I161*H161,2)</f>
        <v>0</v>
      </c>
      <c r="BL161" s="17" t="s">
        <v>146</v>
      </c>
      <c r="BM161" s="253" t="s">
        <v>201</v>
      </c>
    </row>
    <row r="162" s="2" customFormat="1">
      <c r="A162" s="38"/>
      <c r="B162" s="39"/>
      <c r="C162" s="40"/>
      <c r="D162" s="257" t="s">
        <v>165</v>
      </c>
      <c r="E162" s="40"/>
      <c r="F162" s="277" t="s">
        <v>166</v>
      </c>
      <c r="G162" s="40"/>
      <c r="H162" s="40"/>
      <c r="I162" s="154"/>
      <c r="J162" s="40"/>
      <c r="K162" s="40"/>
      <c r="L162" s="44"/>
      <c r="M162" s="278"/>
      <c r="N162" s="279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165</v>
      </c>
      <c r="AU162" s="17" t="s">
        <v>88</v>
      </c>
    </row>
    <row r="163" s="13" customFormat="1">
      <c r="A163" s="13"/>
      <c r="B163" s="255"/>
      <c r="C163" s="256"/>
      <c r="D163" s="257" t="s">
        <v>148</v>
      </c>
      <c r="E163" s="258" t="s">
        <v>1</v>
      </c>
      <c r="F163" s="259" t="s">
        <v>202</v>
      </c>
      <c r="G163" s="256"/>
      <c r="H163" s="260">
        <v>939.5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148</v>
      </c>
      <c r="AU163" s="266" t="s">
        <v>88</v>
      </c>
      <c r="AV163" s="13" t="s">
        <v>88</v>
      </c>
      <c r="AW163" s="13" t="s">
        <v>33</v>
      </c>
      <c r="AX163" s="13" t="s">
        <v>86</v>
      </c>
      <c r="AY163" s="266" t="s">
        <v>139</v>
      </c>
    </row>
    <row r="164" s="2" customFormat="1" ht="16.5" customHeight="1">
      <c r="A164" s="38"/>
      <c r="B164" s="39"/>
      <c r="C164" s="243" t="s">
        <v>203</v>
      </c>
      <c r="D164" s="243" t="s">
        <v>141</v>
      </c>
      <c r="E164" s="244" t="s">
        <v>204</v>
      </c>
      <c r="F164" s="245" t="s">
        <v>205</v>
      </c>
      <c r="G164" s="246" t="s">
        <v>153</v>
      </c>
      <c r="H164" s="247">
        <v>18790</v>
      </c>
      <c r="I164" s="248"/>
      <c r="J164" s="247">
        <f>ROUND(I164*H164,2)</f>
        <v>0</v>
      </c>
      <c r="K164" s="245" t="s">
        <v>145</v>
      </c>
      <c r="L164" s="44"/>
      <c r="M164" s="249" t="s">
        <v>1</v>
      </c>
      <c r="N164" s="250" t="s">
        <v>43</v>
      </c>
      <c r="O164" s="91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3" t="s">
        <v>146</v>
      </c>
      <c r="AT164" s="253" t="s">
        <v>141</v>
      </c>
      <c r="AU164" s="253" t="s">
        <v>88</v>
      </c>
      <c r="AY164" s="17" t="s">
        <v>139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7" t="s">
        <v>86</v>
      </c>
      <c r="BK164" s="254">
        <f>ROUND(I164*H164,2)</f>
        <v>0</v>
      </c>
      <c r="BL164" s="17" t="s">
        <v>146</v>
      </c>
      <c r="BM164" s="253" t="s">
        <v>206</v>
      </c>
    </row>
    <row r="165" s="13" customFormat="1">
      <c r="A165" s="13"/>
      <c r="B165" s="255"/>
      <c r="C165" s="256"/>
      <c r="D165" s="257" t="s">
        <v>148</v>
      </c>
      <c r="E165" s="258" t="s">
        <v>1</v>
      </c>
      <c r="F165" s="259" t="s">
        <v>207</v>
      </c>
      <c r="G165" s="256"/>
      <c r="H165" s="260">
        <v>18790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148</v>
      </c>
      <c r="AU165" s="266" t="s">
        <v>88</v>
      </c>
      <c r="AV165" s="13" t="s">
        <v>88</v>
      </c>
      <c r="AW165" s="13" t="s">
        <v>33</v>
      </c>
      <c r="AX165" s="13" t="s">
        <v>86</v>
      </c>
      <c r="AY165" s="266" t="s">
        <v>139</v>
      </c>
    </row>
    <row r="166" s="2" customFormat="1" ht="16.5" customHeight="1">
      <c r="A166" s="38"/>
      <c r="B166" s="39"/>
      <c r="C166" s="243" t="s">
        <v>208</v>
      </c>
      <c r="D166" s="243" t="s">
        <v>141</v>
      </c>
      <c r="E166" s="244" t="s">
        <v>209</v>
      </c>
      <c r="F166" s="245" t="s">
        <v>210</v>
      </c>
      <c r="G166" s="246" t="s">
        <v>144</v>
      </c>
      <c r="H166" s="247">
        <v>495</v>
      </c>
      <c r="I166" s="248"/>
      <c r="J166" s="247">
        <f>ROUND(I166*H166,2)</f>
        <v>0</v>
      </c>
      <c r="K166" s="245" t="s">
        <v>145</v>
      </c>
      <c r="L166" s="44"/>
      <c r="M166" s="249" t="s">
        <v>1</v>
      </c>
      <c r="N166" s="250" t="s">
        <v>43</v>
      </c>
      <c r="O166" s="91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3" t="s">
        <v>146</v>
      </c>
      <c r="AT166" s="253" t="s">
        <v>141</v>
      </c>
      <c r="AU166" s="253" t="s">
        <v>88</v>
      </c>
      <c r="AY166" s="17" t="s">
        <v>139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7" t="s">
        <v>86</v>
      </c>
      <c r="BK166" s="254">
        <f>ROUND(I166*H166,2)</f>
        <v>0</v>
      </c>
      <c r="BL166" s="17" t="s">
        <v>146</v>
      </c>
      <c r="BM166" s="253" t="s">
        <v>211</v>
      </c>
    </row>
    <row r="167" s="2" customFormat="1">
      <c r="A167" s="38"/>
      <c r="B167" s="39"/>
      <c r="C167" s="40"/>
      <c r="D167" s="257" t="s">
        <v>165</v>
      </c>
      <c r="E167" s="40"/>
      <c r="F167" s="277" t="s">
        <v>212</v>
      </c>
      <c r="G167" s="40"/>
      <c r="H167" s="40"/>
      <c r="I167" s="154"/>
      <c r="J167" s="40"/>
      <c r="K167" s="40"/>
      <c r="L167" s="44"/>
      <c r="M167" s="278"/>
      <c r="N167" s="279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165</v>
      </c>
      <c r="AU167" s="17" t="s">
        <v>88</v>
      </c>
    </row>
    <row r="168" s="13" customFormat="1">
      <c r="A168" s="13"/>
      <c r="B168" s="255"/>
      <c r="C168" s="256"/>
      <c r="D168" s="257" t="s">
        <v>148</v>
      </c>
      <c r="E168" s="258" t="s">
        <v>1</v>
      </c>
      <c r="F168" s="259" t="s">
        <v>213</v>
      </c>
      <c r="G168" s="256"/>
      <c r="H168" s="260">
        <v>495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148</v>
      </c>
      <c r="AU168" s="266" t="s">
        <v>88</v>
      </c>
      <c r="AV168" s="13" t="s">
        <v>88</v>
      </c>
      <c r="AW168" s="13" t="s">
        <v>33</v>
      </c>
      <c r="AX168" s="13" t="s">
        <v>86</v>
      </c>
      <c r="AY168" s="266" t="s">
        <v>139</v>
      </c>
    </row>
    <row r="169" s="14" customFormat="1">
      <c r="A169" s="14"/>
      <c r="B169" s="267"/>
      <c r="C169" s="268"/>
      <c r="D169" s="257" t="s">
        <v>148</v>
      </c>
      <c r="E169" s="269" t="s">
        <v>1</v>
      </c>
      <c r="F169" s="270" t="s">
        <v>150</v>
      </c>
      <c r="G169" s="268"/>
      <c r="H169" s="269" t="s">
        <v>1</v>
      </c>
      <c r="I169" s="271"/>
      <c r="J169" s="268"/>
      <c r="K169" s="268"/>
      <c r="L169" s="272"/>
      <c r="M169" s="273"/>
      <c r="N169" s="274"/>
      <c r="O169" s="274"/>
      <c r="P169" s="274"/>
      <c r="Q169" s="274"/>
      <c r="R169" s="274"/>
      <c r="S169" s="274"/>
      <c r="T169" s="27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6" t="s">
        <v>148</v>
      </c>
      <c r="AU169" s="276" t="s">
        <v>88</v>
      </c>
      <c r="AV169" s="14" t="s">
        <v>86</v>
      </c>
      <c r="AW169" s="14" t="s">
        <v>33</v>
      </c>
      <c r="AX169" s="14" t="s">
        <v>78</v>
      </c>
      <c r="AY169" s="276" t="s">
        <v>139</v>
      </c>
    </row>
    <row r="170" s="2" customFormat="1" ht="16.5" customHeight="1">
      <c r="A170" s="38"/>
      <c r="B170" s="39"/>
      <c r="C170" s="243" t="s">
        <v>214</v>
      </c>
      <c r="D170" s="243" t="s">
        <v>141</v>
      </c>
      <c r="E170" s="244" t="s">
        <v>215</v>
      </c>
      <c r="F170" s="245" t="s">
        <v>216</v>
      </c>
      <c r="G170" s="246" t="s">
        <v>144</v>
      </c>
      <c r="H170" s="247">
        <v>495</v>
      </c>
      <c r="I170" s="248"/>
      <c r="J170" s="247">
        <f>ROUND(I170*H170,2)</f>
        <v>0</v>
      </c>
      <c r="K170" s="245" t="s">
        <v>145</v>
      </c>
      <c r="L170" s="44"/>
      <c r="M170" s="249" t="s">
        <v>1</v>
      </c>
      <c r="N170" s="250" t="s">
        <v>43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146</v>
      </c>
      <c r="AT170" s="253" t="s">
        <v>141</v>
      </c>
      <c r="AU170" s="253" t="s">
        <v>88</v>
      </c>
      <c r="AY170" s="17" t="s">
        <v>139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86</v>
      </c>
      <c r="BK170" s="254">
        <f>ROUND(I170*H170,2)</f>
        <v>0</v>
      </c>
      <c r="BL170" s="17" t="s">
        <v>146</v>
      </c>
      <c r="BM170" s="253" t="s">
        <v>217</v>
      </c>
    </row>
    <row r="171" s="13" customFormat="1">
      <c r="A171" s="13"/>
      <c r="B171" s="255"/>
      <c r="C171" s="256"/>
      <c r="D171" s="257" t="s">
        <v>148</v>
      </c>
      <c r="E171" s="258" t="s">
        <v>1</v>
      </c>
      <c r="F171" s="259" t="s">
        <v>213</v>
      </c>
      <c r="G171" s="256"/>
      <c r="H171" s="260">
        <v>495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148</v>
      </c>
      <c r="AU171" s="266" t="s">
        <v>88</v>
      </c>
      <c r="AV171" s="13" t="s">
        <v>88</v>
      </c>
      <c r="AW171" s="13" t="s">
        <v>33</v>
      </c>
      <c r="AX171" s="13" t="s">
        <v>86</v>
      </c>
      <c r="AY171" s="266" t="s">
        <v>139</v>
      </c>
    </row>
    <row r="172" s="14" customFormat="1">
      <c r="A172" s="14"/>
      <c r="B172" s="267"/>
      <c r="C172" s="268"/>
      <c r="D172" s="257" t="s">
        <v>148</v>
      </c>
      <c r="E172" s="269" t="s">
        <v>1</v>
      </c>
      <c r="F172" s="270" t="s">
        <v>161</v>
      </c>
      <c r="G172" s="268"/>
      <c r="H172" s="269" t="s">
        <v>1</v>
      </c>
      <c r="I172" s="271"/>
      <c r="J172" s="268"/>
      <c r="K172" s="268"/>
      <c r="L172" s="272"/>
      <c r="M172" s="273"/>
      <c r="N172" s="274"/>
      <c r="O172" s="274"/>
      <c r="P172" s="274"/>
      <c r="Q172" s="274"/>
      <c r="R172" s="274"/>
      <c r="S172" s="274"/>
      <c r="T172" s="27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6" t="s">
        <v>148</v>
      </c>
      <c r="AU172" s="276" t="s">
        <v>88</v>
      </c>
      <c r="AV172" s="14" t="s">
        <v>86</v>
      </c>
      <c r="AW172" s="14" t="s">
        <v>33</v>
      </c>
      <c r="AX172" s="14" t="s">
        <v>78</v>
      </c>
      <c r="AY172" s="276" t="s">
        <v>139</v>
      </c>
    </row>
    <row r="173" s="2" customFormat="1" ht="16.5" customHeight="1">
      <c r="A173" s="38"/>
      <c r="B173" s="39"/>
      <c r="C173" s="280" t="s">
        <v>8</v>
      </c>
      <c r="D173" s="280" t="s">
        <v>218</v>
      </c>
      <c r="E173" s="281" t="s">
        <v>219</v>
      </c>
      <c r="F173" s="282" t="s">
        <v>220</v>
      </c>
      <c r="G173" s="283" t="s">
        <v>221</v>
      </c>
      <c r="H173" s="284">
        <v>16.5</v>
      </c>
      <c r="I173" s="285"/>
      <c r="J173" s="284">
        <f>ROUND(I173*H173,2)</f>
        <v>0</v>
      </c>
      <c r="K173" s="282" t="s">
        <v>145</v>
      </c>
      <c r="L173" s="286"/>
      <c r="M173" s="287" t="s">
        <v>1</v>
      </c>
      <c r="N173" s="288" t="s">
        <v>43</v>
      </c>
      <c r="O173" s="91"/>
      <c r="P173" s="251">
        <f>O173*H173</f>
        <v>0</v>
      </c>
      <c r="Q173" s="251">
        <v>0.001</v>
      </c>
      <c r="R173" s="251">
        <f>Q173*H173</f>
        <v>0.016500000000000001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182</v>
      </c>
      <c r="AT173" s="253" t="s">
        <v>218</v>
      </c>
      <c r="AU173" s="253" t="s">
        <v>88</v>
      </c>
      <c r="AY173" s="17" t="s">
        <v>139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86</v>
      </c>
      <c r="BK173" s="254">
        <f>ROUND(I173*H173,2)</f>
        <v>0</v>
      </c>
      <c r="BL173" s="17" t="s">
        <v>146</v>
      </c>
      <c r="BM173" s="253" t="s">
        <v>222</v>
      </c>
    </row>
    <row r="174" s="13" customFormat="1">
      <c r="A174" s="13"/>
      <c r="B174" s="255"/>
      <c r="C174" s="256"/>
      <c r="D174" s="257" t="s">
        <v>148</v>
      </c>
      <c r="E174" s="258" t="s">
        <v>1</v>
      </c>
      <c r="F174" s="259" t="s">
        <v>223</v>
      </c>
      <c r="G174" s="256"/>
      <c r="H174" s="260">
        <v>16.5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148</v>
      </c>
      <c r="AU174" s="266" t="s">
        <v>88</v>
      </c>
      <c r="AV174" s="13" t="s">
        <v>88</v>
      </c>
      <c r="AW174" s="13" t="s">
        <v>33</v>
      </c>
      <c r="AX174" s="13" t="s">
        <v>86</v>
      </c>
      <c r="AY174" s="266" t="s">
        <v>139</v>
      </c>
    </row>
    <row r="175" s="2" customFormat="1" ht="16.5" customHeight="1">
      <c r="A175" s="38"/>
      <c r="B175" s="39"/>
      <c r="C175" s="243" t="s">
        <v>224</v>
      </c>
      <c r="D175" s="243" t="s">
        <v>141</v>
      </c>
      <c r="E175" s="244" t="s">
        <v>225</v>
      </c>
      <c r="F175" s="245" t="s">
        <v>226</v>
      </c>
      <c r="G175" s="246" t="s">
        <v>144</v>
      </c>
      <c r="H175" s="247">
        <v>1177.5999999999999</v>
      </c>
      <c r="I175" s="248"/>
      <c r="J175" s="247">
        <f>ROUND(I175*H175,2)</f>
        <v>0</v>
      </c>
      <c r="K175" s="245" t="s">
        <v>145</v>
      </c>
      <c r="L175" s="44"/>
      <c r="M175" s="249" t="s">
        <v>1</v>
      </c>
      <c r="N175" s="250" t="s">
        <v>43</v>
      </c>
      <c r="O175" s="91"/>
      <c r="P175" s="251">
        <f>O175*H175</f>
        <v>0</v>
      </c>
      <c r="Q175" s="251">
        <v>0</v>
      </c>
      <c r="R175" s="251">
        <f>Q175*H175</f>
        <v>0</v>
      </c>
      <c r="S175" s="251">
        <v>0</v>
      </c>
      <c r="T175" s="25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3" t="s">
        <v>146</v>
      </c>
      <c r="AT175" s="253" t="s">
        <v>141</v>
      </c>
      <c r="AU175" s="253" t="s">
        <v>88</v>
      </c>
      <c r="AY175" s="17" t="s">
        <v>139</v>
      </c>
      <c r="BE175" s="254">
        <f>IF(N175="základní",J175,0)</f>
        <v>0</v>
      </c>
      <c r="BF175" s="254">
        <f>IF(N175="snížená",J175,0)</f>
        <v>0</v>
      </c>
      <c r="BG175" s="254">
        <f>IF(N175="zákl. přenesená",J175,0)</f>
        <v>0</v>
      </c>
      <c r="BH175" s="254">
        <f>IF(N175="sníž. přenesená",J175,0)</f>
        <v>0</v>
      </c>
      <c r="BI175" s="254">
        <f>IF(N175="nulová",J175,0)</f>
        <v>0</v>
      </c>
      <c r="BJ175" s="17" t="s">
        <v>86</v>
      </c>
      <c r="BK175" s="254">
        <f>ROUND(I175*H175,2)</f>
        <v>0</v>
      </c>
      <c r="BL175" s="17" t="s">
        <v>146</v>
      </c>
      <c r="BM175" s="253" t="s">
        <v>227</v>
      </c>
    </row>
    <row r="176" s="13" customFormat="1">
      <c r="A176" s="13"/>
      <c r="B176" s="255"/>
      <c r="C176" s="256"/>
      <c r="D176" s="257" t="s">
        <v>148</v>
      </c>
      <c r="E176" s="258" t="s">
        <v>1</v>
      </c>
      <c r="F176" s="259" t="s">
        <v>228</v>
      </c>
      <c r="G176" s="256"/>
      <c r="H176" s="260">
        <v>1177.5999999999999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148</v>
      </c>
      <c r="AU176" s="266" t="s">
        <v>88</v>
      </c>
      <c r="AV176" s="13" t="s">
        <v>88</v>
      </c>
      <c r="AW176" s="13" t="s">
        <v>33</v>
      </c>
      <c r="AX176" s="13" t="s">
        <v>86</v>
      </c>
      <c r="AY176" s="266" t="s">
        <v>139</v>
      </c>
    </row>
    <row r="177" s="14" customFormat="1">
      <c r="A177" s="14"/>
      <c r="B177" s="267"/>
      <c r="C177" s="268"/>
      <c r="D177" s="257" t="s">
        <v>148</v>
      </c>
      <c r="E177" s="269" t="s">
        <v>1</v>
      </c>
      <c r="F177" s="270" t="s">
        <v>229</v>
      </c>
      <c r="G177" s="268"/>
      <c r="H177" s="269" t="s">
        <v>1</v>
      </c>
      <c r="I177" s="271"/>
      <c r="J177" s="268"/>
      <c r="K177" s="268"/>
      <c r="L177" s="272"/>
      <c r="M177" s="273"/>
      <c r="N177" s="274"/>
      <c r="O177" s="274"/>
      <c r="P177" s="274"/>
      <c r="Q177" s="274"/>
      <c r="R177" s="274"/>
      <c r="S177" s="274"/>
      <c r="T177" s="27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6" t="s">
        <v>148</v>
      </c>
      <c r="AU177" s="276" t="s">
        <v>88</v>
      </c>
      <c r="AV177" s="14" t="s">
        <v>86</v>
      </c>
      <c r="AW177" s="14" t="s">
        <v>33</v>
      </c>
      <c r="AX177" s="14" t="s">
        <v>78</v>
      </c>
      <c r="AY177" s="276" t="s">
        <v>139</v>
      </c>
    </row>
    <row r="178" s="12" customFormat="1" ht="22.8" customHeight="1">
      <c r="A178" s="12"/>
      <c r="B178" s="227"/>
      <c r="C178" s="228"/>
      <c r="D178" s="229" t="s">
        <v>77</v>
      </c>
      <c r="E178" s="241" t="s">
        <v>230</v>
      </c>
      <c r="F178" s="241" t="s">
        <v>231</v>
      </c>
      <c r="G178" s="228"/>
      <c r="H178" s="228"/>
      <c r="I178" s="231"/>
      <c r="J178" s="242">
        <f>BK178</f>
        <v>0</v>
      </c>
      <c r="K178" s="228"/>
      <c r="L178" s="233"/>
      <c r="M178" s="234"/>
      <c r="N178" s="235"/>
      <c r="O178" s="235"/>
      <c r="P178" s="236">
        <f>SUM(P179:P197)</f>
        <v>0</v>
      </c>
      <c r="Q178" s="235"/>
      <c r="R178" s="236">
        <f>SUM(R179:R197)</f>
        <v>0.85234500000000002</v>
      </c>
      <c r="S178" s="235"/>
      <c r="T178" s="237">
        <f>SUM(T179:T197)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8" t="s">
        <v>86</v>
      </c>
      <c r="AT178" s="239" t="s">
        <v>77</v>
      </c>
      <c r="AU178" s="239" t="s">
        <v>86</v>
      </c>
      <c r="AY178" s="238" t="s">
        <v>139</v>
      </c>
      <c r="BK178" s="240">
        <f>SUM(BK179:BK197)</f>
        <v>0</v>
      </c>
    </row>
    <row r="179" s="2" customFormat="1" ht="24" customHeight="1">
      <c r="A179" s="38"/>
      <c r="B179" s="39"/>
      <c r="C179" s="243" t="s">
        <v>232</v>
      </c>
      <c r="D179" s="243" t="s">
        <v>141</v>
      </c>
      <c r="E179" s="244" t="s">
        <v>233</v>
      </c>
      <c r="F179" s="245" t="s">
        <v>234</v>
      </c>
      <c r="G179" s="246" t="s">
        <v>153</v>
      </c>
      <c r="H179" s="247">
        <v>412.16000000000002</v>
      </c>
      <c r="I179" s="248"/>
      <c r="J179" s="247">
        <f>ROUND(I179*H179,2)</f>
        <v>0</v>
      </c>
      <c r="K179" s="245" t="s">
        <v>145</v>
      </c>
      <c r="L179" s="44"/>
      <c r="M179" s="249" t="s">
        <v>1</v>
      </c>
      <c r="N179" s="250" t="s">
        <v>43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146</v>
      </c>
      <c r="AT179" s="253" t="s">
        <v>141</v>
      </c>
      <c r="AU179" s="253" t="s">
        <v>88</v>
      </c>
      <c r="AY179" s="17" t="s">
        <v>139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86</v>
      </c>
      <c r="BK179" s="254">
        <f>ROUND(I179*H179,2)</f>
        <v>0</v>
      </c>
      <c r="BL179" s="17" t="s">
        <v>146</v>
      </c>
      <c r="BM179" s="253" t="s">
        <v>235</v>
      </c>
    </row>
    <row r="180" s="13" customFormat="1">
      <c r="A180" s="13"/>
      <c r="B180" s="255"/>
      <c r="C180" s="256"/>
      <c r="D180" s="257" t="s">
        <v>148</v>
      </c>
      <c r="E180" s="258" t="s">
        <v>1</v>
      </c>
      <c r="F180" s="259" t="s">
        <v>236</v>
      </c>
      <c r="G180" s="256"/>
      <c r="H180" s="260">
        <v>412.16000000000002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148</v>
      </c>
      <c r="AU180" s="266" t="s">
        <v>88</v>
      </c>
      <c r="AV180" s="13" t="s">
        <v>88</v>
      </c>
      <c r="AW180" s="13" t="s">
        <v>33</v>
      </c>
      <c r="AX180" s="13" t="s">
        <v>86</v>
      </c>
      <c r="AY180" s="266" t="s">
        <v>139</v>
      </c>
    </row>
    <row r="181" s="2" customFormat="1" ht="16.5" customHeight="1">
      <c r="A181" s="38"/>
      <c r="B181" s="39"/>
      <c r="C181" s="243" t="s">
        <v>237</v>
      </c>
      <c r="D181" s="243" t="s">
        <v>141</v>
      </c>
      <c r="E181" s="244" t="s">
        <v>238</v>
      </c>
      <c r="F181" s="245" t="s">
        <v>239</v>
      </c>
      <c r="G181" s="246" t="s">
        <v>153</v>
      </c>
      <c r="H181" s="247">
        <v>412.16000000000002</v>
      </c>
      <c r="I181" s="248"/>
      <c r="J181" s="247">
        <f>ROUND(I181*H181,2)</f>
        <v>0</v>
      </c>
      <c r="K181" s="245" t="s">
        <v>145</v>
      </c>
      <c r="L181" s="44"/>
      <c r="M181" s="249" t="s">
        <v>1</v>
      </c>
      <c r="N181" s="250" t="s">
        <v>43</v>
      </c>
      <c r="O181" s="91"/>
      <c r="P181" s="251">
        <f>O181*H181</f>
        <v>0</v>
      </c>
      <c r="Q181" s="251">
        <v>0</v>
      </c>
      <c r="R181" s="251">
        <f>Q181*H181</f>
        <v>0</v>
      </c>
      <c r="S181" s="251">
        <v>0</v>
      </c>
      <c r="T181" s="25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3" t="s">
        <v>146</v>
      </c>
      <c r="AT181" s="253" t="s">
        <v>141</v>
      </c>
      <c r="AU181" s="253" t="s">
        <v>88</v>
      </c>
      <c r="AY181" s="17" t="s">
        <v>139</v>
      </c>
      <c r="BE181" s="254">
        <f>IF(N181="základní",J181,0)</f>
        <v>0</v>
      </c>
      <c r="BF181" s="254">
        <f>IF(N181="snížená",J181,0)</f>
        <v>0</v>
      </c>
      <c r="BG181" s="254">
        <f>IF(N181="zákl. přenesená",J181,0)</f>
        <v>0</v>
      </c>
      <c r="BH181" s="254">
        <f>IF(N181="sníž. přenesená",J181,0)</f>
        <v>0</v>
      </c>
      <c r="BI181" s="254">
        <f>IF(N181="nulová",J181,0)</f>
        <v>0</v>
      </c>
      <c r="BJ181" s="17" t="s">
        <v>86</v>
      </c>
      <c r="BK181" s="254">
        <f>ROUND(I181*H181,2)</f>
        <v>0</v>
      </c>
      <c r="BL181" s="17" t="s">
        <v>146</v>
      </c>
      <c r="BM181" s="253" t="s">
        <v>240</v>
      </c>
    </row>
    <row r="182" s="13" customFormat="1">
      <c r="A182" s="13"/>
      <c r="B182" s="255"/>
      <c r="C182" s="256"/>
      <c r="D182" s="257" t="s">
        <v>148</v>
      </c>
      <c r="E182" s="258" t="s">
        <v>1</v>
      </c>
      <c r="F182" s="259" t="s">
        <v>241</v>
      </c>
      <c r="G182" s="256"/>
      <c r="H182" s="260">
        <v>412.16000000000002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148</v>
      </c>
      <c r="AU182" s="266" t="s">
        <v>88</v>
      </c>
      <c r="AV182" s="13" t="s">
        <v>88</v>
      </c>
      <c r="AW182" s="13" t="s">
        <v>33</v>
      </c>
      <c r="AX182" s="13" t="s">
        <v>86</v>
      </c>
      <c r="AY182" s="266" t="s">
        <v>139</v>
      </c>
    </row>
    <row r="183" s="2" customFormat="1" ht="16.5" customHeight="1">
      <c r="A183" s="38"/>
      <c r="B183" s="39"/>
      <c r="C183" s="243" t="s">
        <v>242</v>
      </c>
      <c r="D183" s="243" t="s">
        <v>141</v>
      </c>
      <c r="E183" s="244" t="s">
        <v>243</v>
      </c>
      <c r="F183" s="245" t="s">
        <v>244</v>
      </c>
      <c r="G183" s="246" t="s">
        <v>153</v>
      </c>
      <c r="H183" s="247">
        <v>412.16000000000002</v>
      </c>
      <c r="I183" s="248"/>
      <c r="J183" s="247">
        <f>ROUND(I183*H183,2)</f>
        <v>0</v>
      </c>
      <c r="K183" s="245" t="s">
        <v>145</v>
      </c>
      <c r="L183" s="44"/>
      <c r="M183" s="249" t="s">
        <v>1</v>
      </c>
      <c r="N183" s="250" t="s">
        <v>43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146</v>
      </c>
      <c r="AT183" s="253" t="s">
        <v>141</v>
      </c>
      <c r="AU183" s="253" t="s">
        <v>88</v>
      </c>
      <c r="AY183" s="17" t="s">
        <v>139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86</v>
      </c>
      <c r="BK183" s="254">
        <f>ROUND(I183*H183,2)</f>
        <v>0</v>
      </c>
      <c r="BL183" s="17" t="s">
        <v>146</v>
      </c>
      <c r="BM183" s="253" t="s">
        <v>245</v>
      </c>
    </row>
    <row r="184" s="13" customFormat="1">
      <c r="A184" s="13"/>
      <c r="B184" s="255"/>
      <c r="C184" s="256"/>
      <c r="D184" s="257" t="s">
        <v>148</v>
      </c>
      <c r="E184" s="258" t="s">
        <v>1</v>
      </c>
      <c r="F184" s="259" t="s">
        <v>241</v>
      </c>
      <c r="G184" s="256"/>
      <c r="H184" s="260">
        <v>412.16000000000002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148</v>
      </c>
      <c r="AU184" s="266" t="s">
        <v>88</v>
      </c>
      <c r="AV184" s="13" t="s">
        <v>88</v>
      </c>
      <c r="AW184" s="13" t="s">
        <v>33</v>
      </c>
      <c r="AX184" s="13" t="s">
        <v>86</v>
      </c>
      <c r="AY184" s="266" t="s">
        <v>139</v>
      </c>
    </row>
    <row r="185" s="2" customFormat="1" ht="24" customHeight="1">
      <c r="A185" s="38"/>
      <c r="B185" s="39"/>
      <c r="C185" s="243" t="s">
        <v>246</v>
      </c>
      <c r="D185" s="243" t="s">
        <v>141</v>
      </c>
      <c r="E185" s="244" t="s">
        <v>247</v>
      </c>
      <c r="F185" s="245" t="s">
        <v>248</v>
      </c>
      <c r="G185" s="246" t="s">
        <v>153</v>
      </c>
      <c r="H185" s="247">
        <v>8243.2000000000007</v>
      </c>
      <c r="I185" s="248"/>
      <c r="J185" s="247">
        <f>ROUND(I185*H185,2)</f>
        <v>0</v>
      </c>
      <c r="K185" s="245" t="s">
        <v>145</v>
      </c>
      <c r="L185" s="44"/>
      <c r="M185" s="249" t="s">
        <v>1</v>
      </c>
      <c r="N185" s="250" t="s">
        <v>43</v>
      </c>
      <c r="O185" s="91"/>
      <c r="P185" s="251">
        <f>O185*H185</f>
        <v>0</v>
      </c>
      <c r="Q185" s="251">
        <v>0</v>
      </c>
      <c r="R185" s="251">
        <f>Q185*H185</f>
        <v>0</v>
      </c>
      <c r="S185" s="251">
        <v>0</v>
      </c>
      <c r="T185" s="25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3" t="s">
        <v>146</v>
      </c>
      <c r="AT185" s="253" t="s">
        <v>141</v>
      </c>
      <c r="AU185" s="253" t="s">
        <v>88</v>
      </c>
      <c r="AY185" s="17" t="s">
        <v>139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7" t="s">
        <v>86</v>
      </c>
      <c r="BK185" s="254">
        <f>ROUND(I185*H185,2)</f>
        <v>0</v>
      </c>
      <c r="BL185" s="17" t="s">
        <v>146</v>
      </c>
      <c r="BM185" s="253" t="s">
        <v>249</v>
      </c>
    </row>
    <row r="186" s="13" customFormat="1">
      <c r="A186" s="13"/>
      <c r="B186" s="255"/>
      <c r="C186" s="256"/>
      <c r="D186" s="257" t="s">
        <v>148</v>
      </c>
      <c r="E186" s="258" t="s">
        <v>1</v>
      </c>
      <c r="F186" s="259" t="s">
        <v>250</v>
      </c>
      <c r="G186" s="256"/>
      <c r="H186" s="260">
        <v>8243.2000000000007</v>
      </c>
      <c r="I186" s="261"/>
      <c r="J186" s="256"/>
      <c r="K186" s="256"/>
      <c r="L186" s="262"/>
      <c r="M186" s="263"/>
      <c r="N186" s="264"/>
      <c r="O186" s="264"/>
      <c r="P186" s="264"/>
      <c r="Q186" s="264"/>
      <c r="R186" s="264"/>
      <c r="S186" s="264"/>
      <c r="T186" s="26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6" t="s">
        <v>148</v>
      </c>
      <c r="AU186" s="266" t="s">
        <v>88</v>
      </c>
      <c r="AV186" s="13" t="s">
        <v>88</v>
      </c>
      <c r="AW186" s="13" t="s">
        <v>33</v>
      </c>
      <c r="AX186" s="13" t="s">
        <v>86</v>
      </c>
      <c r="AY186" s="266" t="s">
        <v>139</v>
      </c>
    </row>
    <row r="187" s="2" customFormat="1" ht="16.5" customHeight="1">
      <c r="A187" s="38"/>
      <c r="B187" s="39"/>
      <c r="C187" s="243" t="s">
        <v>7</v>
      </c>
      <c r="D187" s="243" t="s">
        <v>141</v>
      </c>
      <c r="E187" s="244" t="s">
        <v>251</v>
      </c>
      <c r="F187" s="245" t="s">
        <v>252</v>
      </c>
      <c r="G187" s="246" t="s">
        <v>144</v>
      </c>
      <c r="H187" s="247">
        <v>824.32000000000005</v>
      </c>
      <c r="I187" s="248"/>
      <c r="J187" s="247">
        <f>ROUND(I187*H187,2)</f>
        <v>0</v>
      </c>
      <c r="K187" s="245" t="s">
        <v>145</v>
      </c>
      <c r="L187" s="44"/>
      <c r="M187" s="249" t="s">
        <v>1</v>
      </c>
      <c r="N187" s="250" t="s">
        <v>43</v>
      </c>
      <c r="O187" s="91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3" t="s">
        <v>146</v>
      </c>
      <c r="AT187" s="253" t="s">
        <v>141</v>
      </c>
      <c r="AU187" s="253" t="s">
        <v>88</v>
      </c>
      <c r="AY187" s="17" t="s">
        <v>139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7" t="s">
        <v>86</v>
      </c>
      <c r="BK187" s="254">
        <f>ROUND(I187*H187,2)</f>
        <v>0</v>
      </c>
      <c r="BL187" s="17" t="s">
        <v>146</v>
      </c>
      <c r="BM187" s="253" t="s">
        <v>253</v>
      </c>
    </row>
    <row r="188" s="13" customFormat="1">
      <c r="A188" s="13"/>
      <c r="B188" s="255"/>
      <c r="C188" s="256"/>
      <c r="D188" s="257" t="s">
        <v>148</v>
      </c>
      <c r="E188" s="258" t="s">
        <v>1</v>
      </c>
      <c r="F188" s="259" t="s">
        <v>254</v>
      </c>
      <c r="G188" s="256"/>
      <c r="H188" s="260">
        <v>824.32000000000005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148</v>
      </c>
      <c r="AU188" s="266" t="s">
        <v>88</v>
      </c>
      <c r="AV188" s="13" t="s">
        <v>88</v>
      </c>
      <c r="AW188" s="13" t="s">
        <v>33</v>
      </c>
      <c r="AX188" s="13" t="s">
        <v>86</v>
      </c>
      <c r="AY188" s="266" t="s">
        <v>139</v>
      </c>
    </row>
    <row r="189" s="2" customFormat="1" ht="16.5" customHeight="1">
      <c r="A189" s="38"/>
      <c r="B189" s="39"/>
      <c r="C189" s="243" t="s">
        <v>255</v>
      </c>
      <c r="D189" s="243" t="s">
        <v>141</v>
      </c>
      <c r="E189" s="244" t="s">
        <v>256</v>
      </c>
      <c r="F189" s="245" t="s">
        <v>257</v>
      </c>
      <c r="G189" s="246" t="s">
        <v>144</v>
      </c>
      <c r="H189" s="247">
        <v>824.32000000000005</v>
      </c>
      <c r="I189" s="248"/>
      <c r="J189" s="247">
        <f>ROUND(I189*H189,2)</f>
        <v>0</v>
      </c>
      <c r="K189" s="245" t="s">
        <v>145</v>
      </c>
      <c r="L189" s="44"/>
      <c r="M189" s="249" t="s">
        <v>1</v>
      </c>
      <c r="N189" s="250" t="s">
        <v>43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146</v>
      </c>
      <c r="AT189" s="253" t="s">
        <v>141</v>
      </c>
      <c r="AU189" s="253" t="s">
        <v>88</v>
      </c>
      <c r="AY189" s="17" t="s">
        <v>139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86</v>
      </c>
      <c r="BK189" s="254">
        <f>ROUND(I189*H189,2)</f>
        <v>0</v>
      </c>
      <c r="BL189" s="17" t="s">
        <v>146</v>
      </c>
      <c r="BM189" s="253" t="s">
        <v>258</v>
      </c>
    </row>
    <row r="190" s="13" customFormat="1">
      <c r="A190" s="13"/>
      <c r="B190" s="255"/>
      <c r="C190" s="256"/>
      <c r="D190" s="257" t="s">
        <v>148</v>
      </c>
      <c r="E190" s="258" t="s">
        <v>1</v>
      </c>
      <c r="F190" s="259" t="s">
        <v>259</v>
      </c>
      <c r="G190" s="256"/>
      <c r="H190" s="260">
        <v>824.32000000000005</v>
      </c>
      <c r="I190" s="261"/>
      <c r="J190" s="256"/>
      <c r="K190" s="256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148</v>
      </c>
      <c r="AU190" s="266" t="s">
        <v>88</v>
      </c>
      <c r="AV190" s="13" t="s">
        <v>88</v>
      </c>
      <c r="AW190" s="13" t="s">
        <v>33</v>
      </c>
      <c r="AX190" s="13" t="s">
        <v>86</v>
      </c>
      <c r="AY190" s="266" t="s">
        <v>139</v>
      </c>
    </row>
    <row r="191" s="2" customFormat="1" ht="16.5" customHeight="1">
      <c r="A191" s="38"/>
      <c r="B191" s="39"/>
      <c r="C191" s="243" t="s">
        <v>260</v>
      </c>
      <c r="D191" s="243" t="s">
        <v>141</v>
      </c>
      <c r="E191" s="244" t="s">
        <v>261</v>
      </c>
      <c r="F191" s="245" t="s">
        <v>257</v>
      </c>
      <c r="G191" s="246" t="s">
        <v>144</v>
      </c>
      <c r="H191" s="247">
        <v>824.32000000000005</v>
      </c>
      <c r="I191" s="248"/>
      <c r="J191" s="247">
        <f>ROUND(I191*H191,2)</f>
        <v>0</v>
      </c>
      <c r="K191" s="245" t="s">
        <v>145</v>
      </c>
      <c r="L191" s="44"/>
      <c r="M191" s="249" t="s">
        <v>1</v>
      </c>
      <c r="N191" s="250" t="s">
        <v>43</v>
      </c>
      <c r="O191" s="91"/>
      <c r="P191" s="251">
        <f>O191*H191</f>
        <v>0</v>
      </c>
      <c r="Q191" s="251">
        <v>0</v>
      </c>
      <c r="R191" s="251">
        <f>Q191*H191</f>
        <v>0</v>
      </c>
      <c r="S191" s="251">
        <v>0</v>
      </c>
      <c r="T191" s="25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3" t="s">
        <v>146</v>
      </c>
      <c r="AT191" s="253" t="s">
        <v>141</v>
      </c>
      <c r="AU191" s="253" t="s">
        <v>88</v>
      </c>
      <c r="AY191" s="17" t="s">
        <v>139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7" t="s">
        <v>86</v>
      </c>
      <c r="BK191" s="254">
        <f>ROUND(I191*H191,2)</f>
        <v>0</v>
      </c>
      <c r="BL191" s="17" t="s">
        <v>146</v>
      </c>
      <c r="BM191" s="253" t="s">
        <v>262</v>
      </c>
    </row>
    <row r="192" s="13" customFormat="1">
      <c r="A192" s="13"/>
      <c r="B192" s="255"/>
      <c r="C192" s="256"/>
      <c r="D192" s="257" t="s">
        <v>148</v>
      </c>
      <c r="E192" s="258" t="s">
        <v>1</v>
      </c>
      <c r="F192" s="259" t="s">
        <v>259</v>
      </c>
      <c r="G192" s="256"/>
      <c r="H192" s="260">
        <v>824.32000000000005</v>
      </c>
      <c r="I192" s="261"/>
      <c r="J192" s="256"/>
      <c r="K192" s="256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148</v>
      </c>
      <c r="AU192" s="266" t="s">
        <v>88</v>
      </c>
      <c r="AV192" s="13" t="s">
        <v>88</v>
      </c>
      <c r="AW192" s="13" t="s">
        <v>33</v>
      </c>
      <c r="AX192" s="13" t="s">
        <v>86</v>
      </c>
      <c r="AY192" s="266" t="s">
        <v>139</v>
      </c>
    </row>
    <row r="193" s="2" customFormat="1" ht="16.5" customHeight="1">
      <c r="A193" s="38"/>
      <c r="B193" s="39"/>
      <c r="C193" s="243" t="s">
        <v>263</v>
      </c>
      <c r="D193" s="243" t="s">
        <v>141</v>
      </c>
      <c r="E193" s="244" t="s">
        <v>264</v>
      </c>
      <c r="F193" s="245" t="s">
        <v>265</v>
      </c>
      <c r="G193" s="246" t="s">
        <v>144</v>
      </c>
      <c r="H193" s="247">
        <v>1813.5</v>
      </c>
      <c r="I193" s="248"/>
      <c r="J193" s="247">
        <f>ROUND(I193*H193,2)</f>
        <v>0</v>
      </c>
      <c r="K193" s="245" t="s">
        <v>145</v>
      </c>
      <c r="L193" s="44"/>
      <c r="M193" s="249" t="s">
        <v>1</v>
      </c>
      <c r="N193" s="250" t="s">
        <v>43</v>
      </c>
      <c r="O193" s="91"/>
      <c r="P193" s="251">
        <f>O193*H193</f>
        <v>0</v>
      </c>
      <c r="Q193" s="251">
        <v>0.00046999999999999999</v>
      </c>
      <c r="R193" s="251">
        <f>Q193*H193</f>
        <v>0.85234500000000002</v>
      </c>
      <c r="S193" s="251">
        <v>0</v>
      </c>
      <c r="T193" s="25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3" t="s">
        <v>146</v>
      </c>
      <c r="AT193" s="253" t="s">
        <v>141</v>
      </c>
      <c r="AU193" s="253" t="s">
        <v>88</v>
      </c>
      <c r="AY193" s="17" t="s">
        <v>139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7" t="s">
        <v>86</v>
      </c>
      <c r="BK193" s="254">
        <f>ROUND(I193*H193,2)</f>
        <v>0</v>
      </c>
      <c r="BL193" s="17" t="s">
        <v>146</v>
      </c>
      <c r="BM193" s="253" t="s">
        <v>266</v>
      </c>
    </row>
    <row r="194" s="13" customFormat="1">
      <c r="A194" s="13"/>
      <c r="B194" s="255"/>
      <c r="C194" s="256"/>
      <c r="D194" s="257" t="s">
        <v>148</v>
      </c>
      <c r="E194" s="258" t="s">
        <v>1</v>
      </c>
      <c r="F194" s="259" t="s">
        <v>267</v>
      </c>
      <c r="G194" s="256"/>
      <c r="H194" s="260">
        <v>1813.5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148</v>
      </c>
      <c r="AU194" s="266" t="s">
        <v>88</v>
      </c>
      <c r="AV194" s="13" t="s">
        <v>88</v>
      </c>
      <c r="AW194" s="13" t="s">
        <v>33</v>
      </c>
      <c r="AX194" s="13" t="s">
        <v>86</v>
      </c>
      <c r="AY194" s="266" t="s">
        <v>139</v>
      </c>
    </row>
    <row r="195" s="2" customFormat="1" ht="24" customHeight="1">
      <c r="A195" s="38"/>
      <c r="B195" s="39"/>
      <c r="C195" s="243" t="s">
        <v>268</v>
      </c>
      <c r="D195" s="243" t="s">
        <v>141</v>
      </c>
      <c r="E195" s="244" t="s">
        <v>269</v>
      </c>
      <c r="F195" s="245" t="s">
        <v>270</v>
      </c>
      <c r="G195" s="246" t="s">
        <v>271</v>
      </c>
      <c r="H195" s="247">
        <v>659.46000000000004</v>
      </c>
      <c r="I195" s="248"/>
      <c r="J195" s="247">
        <f>ROUND(I195*H195,2)</f>
        <v>0</v>
      </c>
      <c r="K195" s="245" t="s">
        <v>145</v>
      </c>
      <c r="L195" s="44"/>
      <c r="M195" s="249" t="s">
        <v>1</v>
      </c>
      <c r="N195" s="250" t="s">
        <v>43</v>
      </c>
      <c r="O195" s="91"/>
      <c r="P195" s="251">
        <f>O195*H195</f>
        <v>0</v>
      </c>
      <c r="Q195" s="251">
        <v>0</v>
      </c>
      <c r="R195" s="251">
        <f>Q195*H195</f>
        <v>0</v>
      </c>
      <c r="S195" s="251">
        <v>0</v>
      </c>
      <c r="T195" s="25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3" t="s">
        <v>146</v>
      </c>
      <c r="AT195" s="253" t="s">
        <v>141</v>
      </c>
      <c r="AU195" s="253" t="s">
        <v>88</v>
      </c>
      <c r="AY195" s="17" t="s">
        <v>139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7" t="s">
        <v>86</v>
      </c>
      <c r="BK195" s="254">
        <f>ROUND(I195*H195,2)</f>
        <v>0</v>
      </c>
      <c r="BL195" s="17" t="s">
        <v>146</v>
      </c>
      <c r="BM195" s="253" t="s">
        <v>272</v>
      </c>
    </row>
    <row r="196" s="13" customFormat="1">
      <c r="A196" s="13"/>
      <c r="B196" s="255"/>
      <c r="C196" s="256"/>
      <c r="D196" s="257" t="s">
        <v>148</v>
      </c>
      <c r="E196" s="258" t="s">
        <v>1</v>
      </c>
      <c r="F196" s="259" t="s">
        <v>273</v>
      </c>
      <c r="G196" s="256"/>
      <c r="H196" s="260">
        <v>659.46000000000004</v>
      </c>
      <c r="I196" s="261"/>
      <c r="J196" s="256"/>
      <c r="K196" s="256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148</v>
      </c>
      <c r="AU196" s="266" t="s">
        <v>88</v>
      </c>
      <c r="AV196" s="13" t="s">
        <v>88</v>
      </c>
      <c r="AW196" s="13" t="s">
        <v>33</v>
      </c>
      <c r="AX196" s="13" t="s">
        <v>86</v>
      </c>
      <c r="AY196" s="266" t="s">
        <v>139</v>
      </c>
    </row>
    <row r="197" s="2" customFormat="1" ht="16.5" customHeight="1">
      <c r="A197" s="38"/>
      <c r="B197" s="39"/>
      <c r="C197" s="243" t="s">
        <v>274</v>
      </c>
      <c r="D197" s="243" t="s">
        <v>141</v>
      </c>
      <c r="E197" s="244" t="s">
        <v>275</v>
      </c>
      <c r="F197" s="245" t="s">
        <v>276</v>
      </c>
      <c r="G197" s="246" t="s">
        <v>277</v>
      </c>
      <c r="H197" s="247">
        <v>3</v>
      </c>
      <c r="I197" s="248"/>
      <c r="J197" s="247">
        <f>ROUND(I197*H197,2)</f>
        <v>0</v>
      </c>
      <c r="K197" s="245" t="s">
        <v>145</v>
      </c>
      <c r="L197" s="44"/>
      <c r="M197" s="249" t="s">
        <v>1</v>
      </c>
      <c r="N197" s="250" t="s">
        <v>43</v>
      </c>
      <c r="O197" s="91"/>
      <c r="P197" s="251">
        <f>O197*H197</f>
        <v>0</v>
      </c>
      <c r="Q197" s="251">
        <v>0</v>
      </c>
      <c r="R197" s="251">
        <f>Q197*H197</f>
        <v>0</v>
      </c>
      <c r="S197" s="251">
        <v>0</v>
      </c>
      <c r="T197" s="25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3" t="s">
        <v>278</v>
      </c>
      <c r="AT197" s="253" t="s">
        <v>141</v>
      </c>
      <c r="AU197" s="253" t="s">
        <v>88</v>
      </c>
      <c r="AY197" s="17" t="s">
        <v>139</v>
      </c>
      <c r="BE197" s="254">
        <f>IF(N197="základní",J197,0)</f>
        <v>0</v>
      </c>
      <c r="BF197" s="254">
        <f>IF(N197="snížená",J197,0)</f>
        <v>0</v>
      </c>
      <c r="BG197" s="254">
        <f>IF(N197="zákl. přenesená",J197,0)</f>
        <v>0</v>
      </c>
      <c r="BH197" s="254">
        <f>IF(N197="sníž. přenesená",J197,0)</f>
        <v>0</v>
      </c>
      <c r="BI197" s="254">
        <f>IF(N197="nulová",J197,0)</f>
        <v>0</v>
      </c>
      <c r="BJ197" s="17" t="s">
        <v>86</v>
      </c>
      <c r="BK197" s="254">
        <f>ROUND(I197*H197,2)</f>
        <v>0</v>
      </c>
      <c r="BL197" s="17" t="s">
        <v>278</v>
      </c>
      <c r="BM197" s="253" t="s">
        <v>279</v>
      </c>
    </row>
    <row r="198" s="12" customFormat="1" ht="22.8" customHeight="1">
      <c r="A198" s="12"/>
      <c r="B198" s="227"/>
      <c r="C198" s="228"/>
      <c r="D198" s="229" t="s">
        <v>77</v>
      </c>
      <c r="E198" s="241" t="s">
        <v>88</v>
      </c>
      <c r="F198" s="241" t="s">
        <v>280</v>
      </c>
      <c r="G198" s="228"/>
      <c r="H198" s="228"/>
      <c r="I198" s="231"/>
      <c r="J198" s="242">
        <f>BK198</f>
        <v>0</v>
      </c>
      <c r="K198" s="228"/>
      <c r="L198" s="233"/>
      <c r="M198" s="234"/>
      <c r="N198" s="235"/>
      <c r="O198" s="235"/>
      <c r="P198" s="236">
        <f>SUM(P199:P210)</f>
        <v>0</v>
      </c>
      <c r="Q198" s="235"/>
      <c r="R198" s="236">
        <f>SUM(R199:R210)</f>
        <v>27.003602300000004</v>
      </c>
      <c r="S198" s="235"/>
      <c r="T198" s="237">
        <f>SUM(T199:T210)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8" t="s">
        <v>86</v>
      </c>
      <c r="AT198" s="239" t="s">
        <v>77</v>
      </c>
      <c r="AU198" s="239" t="s">
        <v>86</v>
      </c>
      <c r="AY198" s="238" t="s">
        <v>139</v>
      </c>
      <c r="BK198" s="240">
        <f>SUM(BK199:BK210)</f>
        <v>0</v>
      </c>
    </row>
    <row r="199" s="2" customFormat="1" ht="16.5" customHeight="1">
      <c r="A199" s="38"/>
      <c r="B199" s="39"/>
      <c r="C199" s="243" t="s">
        <v>281</v>
      </c>
      <c r="D199" s="243" t="s">
        <v>141</v>
      </c>
      <c r="E199" s="244" t="s">
        <v>282</v>
      </c>
      <c r="F199" s="245" t="s">
        <v>283</v>
      </c>
      <c r="G199" s="246" t="s">
        <v>153</v>
      </c>
      <c r="H199" s="247">
        <v>39.899999999999999</v>
      </c>
      <c r="I199" s="248"/>
      <c r="J199" s="247">
        <f>ROUND(I199*H199,2)</f>
        <v>0</v>
      </c>
      <c r="K199" s="245" t="s">
        <v>145</v>
      </c>
      <c r="L199" s="44"/>
      <c r="M199" s="249" t="s">
        <v>1</v>
      </c>
      <c r="N199" s="250" t="s">
        <v>43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146</v>
      </c>
      <c r="AT199" s="253" t="s">
        <v>141</v>
      </c>
      <c r="AU199" s="253" t="s">
        <v>88</v>
      </c>
      <c r="AY199" s="17" t="s">
        <v>139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86</v>
      </c>
      <c r="BK199" s="254">
        <f>ROUND(I199*H199,2)</f>
        <v>0</v>
      </c>
      <c r="BL199" s="17" t="s">
        <v>146</v>
      </c>
      <c r="BM199" s="253" t="s">
        <v>284</v>
      </c>
    </row>
    <row r="200" s="2" customFormat="1">
      <c r="A200" s="38"/>
      <c r="B200" s="39"/>
      <c r="C200" s="40"/>
      <c r="D200" s="257" t="s">
        <v>165</v>
      </c>
      <c r="E200" s="40"/>
      <c r="F200" s="277" t="s">
        <v>285</v>
      </c>
      <c r="G200" s="40"/>
      <c r="H200" s="40"/>
      <c r="I200" s="154"/>
      <c r="J200" s="40"/>
      <c r="K200" s="40"/>
      <c r="L200" s="44"/>
      <c r="M200" s="278"/>
      <c r="N200" s="279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165</v>
      </c>
      <c r="AU200" s="17" t="s">
        <v>88</v>
      </c>
    </row>
    <row r="201" s="13" customFormat="1">
      <c r="A201" s="13"/>
      <c r="B201" s="255"/>
      <c r="C201" s="256"/>
      <c r="D201" s="257" t="s">
        <v>148</v>
      </c>
      <c r="E201" s="258" t="s">
        <v>1</v>
      </c>
      <c r="F201" s="259" t="s">
        <v>286</v>
      </c>
      <c r="G201" s="256"/>
      <c r="H201" s="260">
        <v>39.899999999999999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148</v>
      </c>
      <c r="AU201" s="266" t="s">
        <v>88</v>
      </c>
      <c r="AV201" s="13" t="s">
        <v>88</v>
      </c>
      <c r="AW201" s="13" t="s">
        <v>33</v>
      </c>
      <c r="AX201" s="13" t="s">
        <v>86</v>
      </c>
      <c r="AY201" s="266" t="s">
        <v>139</v>
      </c>
    </row>
    <row r="202" s="14" customFormat="1">
      <c r="A202" s="14"/>
      <c r="B202" s="267"/>
      <c r="C202" s="268"/>
      <c r="D202" s="257" t="s">
        <v>148</v>
      </c>
      <c r="E202" s="269" t="s">
        <v>1</v>
      </c>
      <c r="F202" s="270" t="s">
        <v>150</v>
      </c>
      <c r="G202" s="268"/>
      <c r="H202" s="269" t="s">
        <v>1</v>
      </c>
      <c r="I202" s="271"/>
      <c r="J202" s="268"/>
      <c r="K202" s="268"/>
      <c r="L202" s="272"/>
      <c r="M202" s="273"/>
      <c r="N202" s="274"/>
      <c r="O202" s="274"/>
      <c r="P202" s="274"/>
      <c r="Q202" s="274"/>
      <c r="R202" s="274"/>
      <c r="S202" s="274"/>
      <c r="T202" s="27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6" t="s">
        <v>148</v>
      </c>
      <c r="AU202" s="276" t="s">
        <v>88</v>
      </c>
      <c r="AV202" s="14" t="s">
        <v>86</v>
      </c>
      <c r="AW202" s="14" t="s">
        <v>33</v>
      </c>
      <c r="AX202" s="14" t="s">
        <v>78</v>
      </c>
      <c r="AY202" s="276" t="s">
        <v>139</v>
      </c>
    </row>
    <row r="203" s="2" customFormat="1" ht="16.5" customHeight="1">
      <c r="A203" s="38"/>
      <c r="B203" s="39"/>
      <c r="C203" s="243" t="s">
        <v>287</v>
      </c>
      <c r="D203" s="243" t="s">
        <v>141</v>
      </c>
      <c r="E203" s="244" t="s">
        <v>288</v>
      </c>
      <c r="F203" s="245" t="s">
        <v>289</v>
      </c>
      <c r="G203" s="246" t="s">
        <v>290</v>
      </c>
      <c r="H203" s="247">
        <v>112.7</v>
      </c>
      <c r="I203" s="248"/>
      <c r="J203" s="247">
        <f>ROUND(I203*H203,2)</f>
        <v>0</v>
      </c>
      <c r="K203" s="245" t="s">
        <v>145</v>
      </c>
      <c r="L203" s="44"/>
      <c r="M203" s="249" t="s">
        <v>1</v>
      </c>
      <c r="N203" s="250" t="s">
        <v>43</v>
      </c>
      <c r="O203" s="91"/>
      <c r="P203" s="251">
        <f>O203*H203</f>
        <v>0</v>
      </c>
      <c r="Q203" s="251">
        <v>0.23801</v>
      </c>
      <c r="R203" s="251">
        <f>Q203*H203</f>
        <v>26.823727000000002</v>
      </c>
      <c r="S203" s="251">
        <v>0</v>
      </c>
      <c r="T203" s="25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3" t="s">
        <v>146</v>
      </c>
      <c r="AT203" s="253" t="s">
        <v>141</v>
      </c>
      <c r="AU203" s="253" t="s">
        <v>88</v>
      </c>
      <c r="AY203" s="17" t="s">
        <v>139</v>
      </c>
      <c r="BE203" s="254">
        <f>IF(N203="základní",J203,0)</f>
        <v>0</v>
      </c>
      <c r="BF203" s="254">
        <f>IF(N203="snížená",J203,0)</f>
        <v>0</v>
      </c>
      <c r="BG203" s="254">
        <f>IF(N203="zákl. přenesená",J203,0)</f>
        <v>0</v>
      </c>
      <c r="BH203" s="254">
        <f>IF(N203="sníž. přenesená",J203,0)</f>
        <v>0</v>
      </c>
      <c r="BI203" s="254">
        <f>IF(N203="nulová",J203,0)</f>
        <v>0</v>
      </c>
      <c r="BJ203" s="17" t="s">
        <v>86</v>
      </c>
      <c r="BK203" s="254">
        <f>ROUND(I203*H203,2)</f>
        <v>0</v>
      </c>
      <c r="BL203" s="17" t="s">
        <v>146</v>
      </c>
      <c r="BM203" s="253" t="s">
        <v>291</v>
      </c>
    </row>
    <row r="204" s="13" customFormat="1">
      <c r="A204" s="13"/>
      <c r="B204" s="255"/>
      <c r="C204" s="256"/>
      <c r="D204" s="257" t="s">
        <v>148</v>
      </c>
      <c r="E204" s="258" t="s">
        <v>1</v>
      </c>
      <c r="F204" s="259" t="s">
        <v>292</v>
      </c>
      <c r="G204" s="256"/>
      <c r="H204" s="260">
        <v>112.7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148</v>
      </c>
      <c r="AU204" s="266" t="s">
        <v>88</v>
      </c>
      <c r="AV204" s="13" t="s">
        <v>88</v>
      </c>
      <c r="AW204" s="13" t="s">
        <v>33</v>
      </c>
      <c r="AX204" s="13" t="s">
        <v>86</v>
      </c>
      <c r="AY204" s="266" t="s">
        <v>139</v>
      </c>
    </row>
    <row r="205" s="14" customFormat="1">
      <c r="A205" s="14"/>
      <c r="B205" s="267"/>
      <c r="C205" s="268"/>
      <c r="D205" s="257" t="s">
        <v>148</v>
      </c>
      <c r="E205" s="269" t="s">
        <v>1</v>
      </c>
      <c r="F205" s="270" t="s">
        <v>150</v>
      </c>
      <c r="G205" s="268"/>
      <c r="H205" s="269" t="s">
        <v>1</v>
      </c>
      <c r="I205" s="271"/>
      <c r="J205" s="268"/>
      <c r="K205" s="268"/>
      <c r="L205" s="272"/>
      <c r="M205" s="273"/>
      <c r="N205" s="274"/>
      <c r="O205" s="274"/>
      <c r="P205" s="274"/>
      <c r="Q205" s="274"/>
      <c r="R205" s="274"/>
      <c r="S205" s="274"/>
      <c r="T205" s="27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6" t="s">
        <v>148</v>
      </c>
      <c r="AU205" s="276" t="s">
        <v>88</v>
      </c>
      <c r="AV205" s="14" t="s">
        <v>86</v>
      </c>
      <c r="AW205" s="14" t="s">
        <v>33</v>
      </c>
      <c r="AX205" s="14" t="s">
        <v>78</v>
      </c>
      <c r="AY205" s="276" t="s">
        <v>139</v>
      </c>
    </row>
    <row r="206" s="2" customFormat="1" ht="16.5" customHeight="1">
      <c r="A206" s="38"/>
      <c r="B206" s="39"/>
      <c r="C206" s="243" t="s">
        <v>293</v>
      </c>
      <c r="D206" s="243" t="s">
        <v>141</v>
      </c>
      <c r="E206" s="244" t="s">
        <v>294</v>
      </c>
      <c r="F206" s="245" t="s">
        <v>295</v>
      </c>
      <c r="G206" s="246" t="s">
        <v>144</v>
      </c>
      <c r="H206" s="247">
        <v>556.02999999999997</v>
      </c>
      <c r="I206" s="248"/>
      <c r="J206" s="247">
        <f>ROUND(I206*H206,2)</f>
        <v>0</v>
      </c>
      <c r="K206" s="245" t="s">
        <v>145</v>
      </c>
      <c r="L206" s="44"/>
      <c r="M206" s="249" t="s">
        <v>1</v>
      </c>
      <c r="N206" s="250" t="s">
        <v>43</v>
      </c>
      <c r="O206" s="91"/>
      <c r="P206" s="251">
        <f>O206*H206</f>
        <v>0</v>
      </c>
      <c r="Q206" s="251">
        <v>0.00022000000000000001</v>
      </c>
      <c r="R206" s="251">
        <f>Q206*H206</f>
        <v>0.12232659999999999</v>
      </c>
      <c r="S206" s="251">
        <v>0</v>
      </c>
      <c r="T206" s="25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3" t="s">
        <v>146</v>
      </c>
      <c r="AT206" s="253" t="s">
        <v>141</v>
      </c>
      <c r="AU206" s="253" t="s">
        <v>88</v>
      </c>
      <c r="AY206" s="17" t="s">
        <v>139</v>
      </c>
      <c r="BE206" s="254">
        <f>IF(N206="základní",J206,0)</f>
        <v>0</v>
      </c>
      <c r="BF206" s="254">
        <f>IF(N206="snížená",J206,0)</f>
        <v>0</v>
      </c>
      <c r="BG206" s="254">
        <f>IF(N206="zákl. přenesená",J206,0)</f>
        <v>0</v>
      </c>
      <c r="BH206" s="254">
        <f>IF(N206="sníž. přenesená",J206,0)</f>
        <v>0</v>
      </c>
      <c r="BI206" s="254">
        <f>IF(N206="nulová",J206,0)</f>
        <v>0</v>
      </c>
      <c r="BJ206" s="17" t="s">
        <v>86</v>
      </c>
      <c r="BK206" s="254">
        <f>ROUND(I206*H206,2)</f>
        <v>0</v>
      </c>
      <c r="BL206" s="17" t="s">
        <v>146</v>
      </c>
      <c r="BM206" s="253" t="s">
        <v>296</v>
      </c>
    </row>
    <row r="207" s="2" customFormat="1">
      <c r="A207" s="38"/>
      <c r="B207" s="39"/>
      <c r="C207" s="40"/>
      <c r="D207" s="257" t="s">
        <v>165</v>
      </c>
      <c r="E207" s="40"/>
      <c r="F207" s="277" t="s">
        <v>297</v>
      </c>
      <c r="G207" s="40"/>
      <c r="H207" s="40"/>
      <c r="I207" s="154"/>
      <c r="J207" s="40"/>
      <c r="K207" s="40"/>
      <c r="L207" s="44"/>
      <c r="M207" s="278"/>
      <c r="N207" s="279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165</v>
      </c>
      <c r="AU207" s="17" t="s">
        <v>88</v>
      </c>
    </row>
    <row r="208" s="13" customFormat="1">
      <c r="A208" s="13"/>
      <c r="B208" s="255"/>
      <c r="C208" s="256"/>
      <c r="D208" s="257" t="s">
        <v>148</v>
      </c>
      <c r="E208" s="258" t="s">
        <v>1</v>
      </c>
      <c r="F208" s="259" t="s">
        <v>298</v>
      </c>
      <c r="G208" s="256"/>
      <c r="H208" s="260">
        <v>556.02999999999997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148</v>
      </c>
      <c r="AU208" s="266" t="s">
        <v>88</v>
      </c>
      <c r="AV208" s="13" t="s">
        <v>88</v>
      </c>
      <c r="AW208" s="13" t="s">
        <v>33</v>
      </c>
      <c r="AX208" s="13" t="s">
        <v>86</v>
      </c>
      <c r="AY208" s="266" t="s">
        <v>139</v>
      </c>
    </row>
    <row r="209" s="2" customFormat="1" ht="16.5" customHeight="1">
      <c r="A209" s="38"/>
      <c r="B209" s="39"/>
      <c r="C209" s="280" t="s">
        <v>299</v>
      </c>
      <c r="D209" s="280" t="s">
        <v>218</v>
      </c>
      <c r="E209" s="281" t="s">
        <v>300</v>
      </c>
      <c r="F209" s="282" t="s">
        <v>301</v>
      </c>
      <c r="G209" s="283" t="s">
        <v>144</v>
      </c>
      <c r="H209" s="284">
        <v>639.42999999999995</v>
      </c>
      <c r="I209" s="285"/>
      <c r="J209" s="284">
        <f>ROUND(I209*H209,2)</f>
        <v>0</v>
      </c>
      <c r="K209" s="282" t="s">
        <v>145</v>
      </c>
      <c r="L209" s="286"/>
      <c r="M209" s="287" t="s">
        <v>1</v>
      </c>
      <c r="N209" s="288" t="s">
        <v>43</v>
      </c>
      <c r="O209" s="91"/>
      <c r="P209" s="251">
        <f>O209*H209</f>
        <v>0</v>
      </c>
      <c r="Q209" s="251">
        <v>9.0000000000000006E-05</v>
      </c>
      <c r="R209" s="251">
        <f>Q209*H209</f>
        <v>0.057548700000000001</v>
      </c>
      <c r="S209" s="251">
        <v>0</v>
      </c>
      <c r="T209" s="25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3" t="s">
        <v>182</v>
      </c>
      <c r="AT209" s="253" t="s">
        <v>218</v>
      </c>
      <c r="AU209" s="253" t="s">
        <v>88</v>
      </c>
      <c r="AY209" s="17" t="s">
        <v>139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7" t="s">
        <v>86</v>
      </c>
      <c r="BK209" s="254">
        <f>ROUND(I209*H209,2)</f>
        <v>0</v>
      </c>
      <c r="BL209" s="17" t="s">
        <v>146</v>
      </c>
      <c r="BM209" s="253" t="s">
        <v>302</v>
      </c>
    </row>
    <row r="210" s="13" customFormat="1">
      <c r="A210" s="13"/>
      <c r="B210" s="255"/>
      <c r="C210" s="256"/>
      <c r="D210" s="257" t="s">
        <v>148</v>
      </c>
      <c r="E210" s="256"/>
      <c r="F210" s="259" t="s">
        <v>303</v>
      </c>
      <c r="G210" s="256"/>
      <c r="H210" s="260">
        <v>639.42999999999995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148</v>
      </c>
      <c r="AU210" s="266" t="s">
        <v>88</v>
      </c>
      <c r="AV210" s="13" t="s">
        <v>88</v>
      </c>
      <c r="AW210" s="13" t="s">
        <v>4</v>
      </c>
      <c r="AX210" s="13" t="s">
        <v>86</v>
      </c>
      <c r="AY210" s="266" t="s">
        <v>139</v>
      </c>
    </row>
    <row r="211" s="12" customFormat="1" ht="22.8" customHeight="1">
      <c r="A211" s="12"/>
      <c r="B211" s="227"/>
      <c r="C211" s="228"/>
      <c r="D211" s="229" t="s">
        <v>77</v>
      </c>
      <c r="E211" s="241" t="s">
        <v>156</v>
      </c>
      <c r="F211" s="241" t="s">
        <v>304</v>
      </c>
      <c r="G211" s="228"/>
      <c r="H211" s="228"/>
      <c r="I211" s="231"/>
      <c r="J211" s="242">
        <f>BK211</f>
        <v>0</v>
      </c>
      <c r="K211" s="228"/>
      <c r="L211" s="233"/>
      <c r="M211" s="234"/>
      <c r="N211" s="235"/>
      <c r="O211" s="235"/>
      <c r="P211" s="236">
        <f>SUM(P212:P220)</f>
        <v>0</v>
      </c>
      <c r="Q211" s="235"/>
      <c r="R211" s="236">
        <f>SUM(R212:R220)</f>
        <v>30.273392000000001</v>
      </c>
      <c r="S211" s="235"/>
      <c r="T211" s="237">
        <f>SUM(T212:T220)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8" t="s">
        <v>86</v>
      </c>
      <c r="AT211" s="239" t="s">
        <v>77</v>
      </c>
      <c r="AU211" s="239" t="s">
        <v>86</v>
      </c>
      <c r="AY211" s="238" t="s">
        <v>139</v>
      </c>
      <c r="BK211" s="240">
        <f>SUM(BK212:BK220)</f>
        <v>0</v>
      </c>
    </row>
    <row r="212" s="2" customFormat="1" ht="16.5" customHeight="1">
      <c r="A212" s="38"/>
      <c r="B212" s="39"/>
      <c r="C212" s="243" t="s">
        <v>305</v>
      </c>
      <c r="D212" s="243" t="s">
        <v>141</v>
      </c>
      <c r="E212" s="244" t="s">
        <v>306</v>
      </c>
      <c r="F212" s="245" t="s">
        <v>307</v>
      </c>
      <c r="G212" s="246" t="s">
        <v>290</v>
      </c>
      <c r="H212" s="247">
        <v>50</v>
      </c>
      <c r="I212" s="248"/>
      <c r="J212" s="247">
        <f>ROUND(I212*H212,2)</f>
        <v>0</v>
      </c>
      <c r="K212" s="245" t="s">
        <v>145</v>
      </c>
      <c r="L212" s="44"/>
      <c r="M212" s="249" t="s">
        <v>1</v>
      </c>
      <c r="N212" s="250" t="s">
        <v>43</v>
      </c>
      <c r="O212" s="91"/>
      <c r="P212" s="251">
        <f>O212*H212</f>
        <v>0</v>
      </c>
      <c r="Q212" s="251">
        <v>0.24127000000000001</v>
      </c>
      <c r="R212" s="251">
        <f>Q212*H212</f>
        <v>12.063500000000001</v>
      </c>
      <c r="S212" s="251">
        <v>0</v>
      </c>
      <c r="T212" s="25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3" t="s">
        <v>146</v>
      </c>
      <c r="AT212" s="253" t="s">
        <v>141</v>
      </c>
      <c r="AU212" s="253" t="s">
        <v>88</v>
      </c>
      <c r="AY212" s="17" t="s">
        <v>139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7" t="s">
        <v>86</v>
      </c>
      <c r="BK212" s="254">
        <f>ROUND(I212*H212,2)</f>
        <v>0</v>
      </c>
      <c r="BL212" s="17" t="s">
        <v>146</v>
      </c>
      <c r="BM212" s="253" t="s">
        <v>308</v>
      </c>
    </row>
    <row r="213" s="2" customFormat="1">
      <c r="A213" s="38"/>
      <c r="B213" s="39"/>
      <c r="C213" s="40"/>
      <c r="D213" s="257" t="s">
        <v>165</v>
      </c>
      <c r="E213" s="40"/>
      <c r="F213" s="277" t="s">
        <v>309</v>
      </c>
      <c r="G213" s="40"/>
      <c r="H213" s="40"/>
      <c r="I213" s="154"/>
      <c r="J213" s="40"/>
      <c r="K213" s="40"/>
      <c r="L213" s="44"/>
      <c r="M213" s="278"/>
      <c r="N213" s="279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165</v>
      </c>
      <c r="AU213" s="17" t="s">
        <v>88</v>
      </c>
    </row>
    <row r="214" s="13" customFormat="1">
      <c r="A214" s="13"/>
      <c r="B214" s="255"/>
      <c r="C214" s="256"/>
      <c r="D214" s="257" t="s">
        <v>148</v>
      </c>
      <c r="E214" s="258" t="s">
        <v>1</v>
      </c>
      <c r="F214" s="259" t="s">
        <v>310</v>
      </c>
      <c r="G214" s="256"/>
      <c r="H214" s="260">
        <v>50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148</v>
      </c>
      <c r="AU214" s="266" t="s">
        <v>88</v>
      </c>
      <c r="AV214" s="13" t="s">
        <v>88</v>
      </c>
      <c r="AW214" s="13" t="s">
        <v>33</v>
      </c>
      <c r="AX214" s="13" t="s">
        <v>86</v>
      </c>
      <c r="AY214" s="266" t="s">
        <v>139</v>
      </c>
    </row>
    <row r="215" s="14" customFormat="1">
      <c r="A215" s="14"/>
      <c r="B215" s="267"/>
      <c r="C215" s="268"/>
      <c r="D215" s="257" t="s">
        <v>148</v>
      </c>
      <c r="E215" s="269" t="s">
        <v>1</v>
      </c>
      <c r="F215" s="270" t="s">
        <v>150</v>
      </c>
      <c r="G215" s="268"/>
      <c r="H215" s="269" t="s">
        <v>1</v>
      </c>
      <c r="I215" s="271"/>
      <c r="J215" s="268"/>
      <c r="K215" s="268"/>
      <c r="L215" s="272"/>
      <c r="M215" s="273"/>
      <c r="N215" s="274"/>
      <c r="O215" s="274"/>
      <c r="P215" s="274"/>
      <c r="Q215" s="274"/>
      <c r="R215" s="274"/>
      <c r="S215" s="274"/>
      <c r="T215" s="27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6" t="s">
        <v>148</v>
      </c>
      <c r="AU215" s="276" t="s">
        <v>88</v>
      </c>
      <c r="AV215" s="14" t="s">
        <v>86</v>
      </c>
      <c r="AW215" s="14" t="s">
        <v>33</v>
      </c>
      <c r="AX215" s="14" t="s">
        <v>78</v>
      </c>
      <c r="AY215" s="276" t="s">
        <v>139</v>
      </c>
    </row>
    <row r="216" s="2" customFormat="1" ht="16.5" customHeight="1">
      <c r="A216" s="38"/>
      <c r="B216" s="39"/>
      <c r="C216" s="280" t="s">
        <v>311</v>
      </c>
      <c r="D216" s="280" t="s">
        <v>218</v>
      </c>
      <c r="E216" s="281" t="s">
        <v>312</v>
      </c>
      <c r="F216" s="282" t="s">
        <v>313</v>
      </c>
      <c r="G216" s="283" t="s">
        <v>277</v>
      </c>
      <c r="H216" s="284">
        <v>295</v>
      </c>
      <c r="I216" s="285"/>
      <c r="J216" s="284">
        <f>ROUND(I216*H216,2)</f>
        <v>0</v>
      </c>
      <c r="K216" s="282" t="s">
        <v>145</v>
      </c>
      <c r="L216" s="286"/>
      <c r="M216" s="287" t="s">
        <v>1</v>
      </c>
      <c r="N216" s="288" t="s">
        <v>43</v>
      </c>
      <c r="O216" s="91"/>
      <c r="P216" s="251">
        <f>O216*H216</f>
        <v>0</v>
      </c>
      <c r="Q216" s="251">
        <v>0.061499999999999999</v>
      </c>
      <c r="R216" s="251">
        <f>Q216*H216</f>
        <v>18.142499999999998</v>
      </c>
      <c r="S216" s="251">
        <v>0</v>
      </c>
      <c r="T216" s="25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3" t="s">
        <v>182</v>
      </c>
      <c r="AT216" s="253" t="s">
        <v>218</v>
      </c>
      <c r="AU216" s="253" t="s">
        <v>88</v>
      </c>
      <c r="AY216" s="17" t="s">
        <v>139</v>
      </c>
      <c r="BE216" s="254">
        <f>IF(N216="základní",J216,0)</f>
        <v>0</v>
      </c>
      <c r="BF216" s="254">
        <f>IF(N216="snížená",J216,0)</f>
        <v>0</v>
      </c>
      <c r="BG216" s="254">
        <f>IF(N216="zákl. přenesená",J216,0)</f>
        <v>0</v>
      </c>
      <c r="BH216" s="254">
        <f>IF(N216="sníž. přenesená",J216,0)</f>
        <v>0</v>
      </c>
      <c r="BI216" s="254">
        <f>IF(N216="nulová",J216,0)</f>
        <v>0</v>
      </c>
      <c r="BJ216" s="17" t="s">
        <v>86</v>
      </c>
      <c r="BK216" s="254">
        <f>ROUND(I216*H216,2)</f>
        <v>0</v>
      </c>
      <c r="BL216" s="17" t="s">
        <v>146</v>
      </c>
      <c r="BM216" s="253" t="s">
        <v>314</v>
      </c>
    </row>
    <row r="217" s="13" customFormat="1">
      <c r="A217" s="13"/>
      <c r="B217" s="255"/>
      <c r="C217" s="256"/>
      <c r="D217" s="257" t="s">
        <v>148</v>
      </c>
      <c r="E217" s="256"/>
      <c r="F217" s="259" t="s">
        <v>315</v>
      </c>
      <c r="G217" s="256"/>
      <c r="H217" s="260">
        <v>295</v>
      </c>
      <c r="I217" s="261"/>
      <c r="J217" s="256"/>
      <c r="K217" s="256"/>
      <c r="L217" s="262"/>
      <c r="M217" s="263"/>
      <c r="N217" s="264"/>
      <c r="O217" s="264"/>
      <c r="P217" s="264"/>
      <c r="Q217" s="264"/>
      <c r="R217" s="264"/>
      <c r="S217" s="264"/>
      <c r="T217" s="26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6" t="s">
        <v>148</v>
      </c>
      <c r="AU217" s="266" t="s">
        <v>88</v>
      </c>
      <c r="AV217" s="13" t="s">
        <v>88</v>
      </c>
      <c r="AW217" s="13" t="s">
        <v>4</v>
      </c>
      <c r="AX217" s="13" t="s">
        <v>86</v>
      </c>
      <c r="AY217" s="266" t="s">
        <v>139</v>
      </c>
    </row>
    <row r="218" s="2" customFormat="1" ht="16.5" customHeight="1">
      <c r="A218" s="38"/>
      <c r="B218" s="39"/>
      <c r="C218" s="243" t="s">
        <v>316</v>
      </c>
      <c r="D218" s="243" t="s">
        <v>141</v>
      </c>
      <c r="E218" s="244" t="s">
        <v>317</v>
      </c>
      <c r="F218" s="245" t="s">
        <v>318</v>
      </c>
      <c r="G218" s="246" t="s">
        <v>144</v>
      </c>
      <c r="H218" s="247">
        <v>56.159999999999997</v>
      </c>
      <c r="I218" s="248"/>
      <c r="J218" s="247">
        <f>ROUND(I218*H218,2)</f>
        <v>0</v>
      </c>
      <c r="K218" s="245" t="s">
        <v>145</v>
      </c>
      <c r="L218" s="44"/>
      <c r="M218" s="249" t="s">
        <v>1</v>
      </c>
      <c r="N218" s="250" t="s">
        <v>43</v>
      </c>
      <c r="O218" s="91"/>
      <c r="P218" s="251">
        <f>O218*H218</f>
        <v>0</v>
      </c>
      <c r="Q218" s="251">
        <v>0.0011999999999999999</v>
      </c>
      <c r="R218" s="251">
        <f>Q218*H218</f>
        <v>0.067391999999999994</v>
      </c>
      <c r="S218" s="251">
        <v>0</v>
      </c>
      <c r="T218" s="25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3" t="s">
        <v>224</v>
      </c>
      <c r="AT218" s="253" t="s">
        <v>141</v>
      </c>
      <c r="AU218" s="253" t="s">
        <v>88</v>
      </c>
      <c r="AY218" s="17" t="s">
        <v>139</v>
      </c>
      <c r="BE218" s="254">
        <f>IF(N218="základní",J218,0)</f>
        <v>0</v>
      </c>
      <c r="BF218" s="254">
        <f>IF(N218="snížená",J218,0)</f>
        <v>0</v>
      </c>
      <c r="BG218" s="254">
        <f>IF(N218="zákl. přenesená",J218,0)</f>
        <v>0</v>
      </c>
      <c r="BH218" s="254">
        <f>IF(N218="sníž. přenesená",J218,0)</f>
        <v>0</v>
      </c>
      <c r="BI218" s="254">
        <f>IF(N218="nulová",J218,0)</f>
        <v>0</v>
      </c>
      <c r="BJ218" s="17" t="s">
        <v>86</v>
      </c>
      <c r="BK218" s="254">
        <f>ROUND(I218*H218,2)</f>
        <v>0</v>
      </c>
      <c r="BL218" s="17" t="s">
        <v>224</v>
      </c>
      <c r="BM218" s="253" t="s">
        <v>319</v>
      </c>
    </row>
    <row r="219" s="13" customFormat="1">
      <c r="A219" s="13"/>
      <c r="B219" s="255"/>
      <c r="C219" s="256"/>
      <c r="D219" s="257" t="s">
        <v>148</v>
      </c>
      <c r="E219" s="258" t="s">
        <v>1</v>
      </c>
      <c r="F219" s="259" t="s">
        <v>320</v>
      </c>
      <c r="G219" s="256"/>
      <c r="H219" s="260">
        <v>56.159999999999997</v>
      </c>
      <c r="I219" s="261"/>
      <c r="J219" s="256"/>
      <c r="K219" s="256"/>
      <c r="L219" s="262"/>
      <c r="M219" s="263"/>
      <c r="N219" s="264"/>
      <c r="O219" s="264"/>
      <c r="P219" s="264"/>
      <c r="Q219" s="264"/>
      <c r="R219" s="264"/>
      <c r="S219" s="264"/>
      <c r="T219" s="26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148</v>
      </c>
      <c r="AU219" s="266" t="s">
        <v>88</v>
      </c>
      <c r="AV219" s="13" t="s">
        <v>88</v>
      </c>
      <c r="AW219" s="13" t="s">
        <v>33</v>
      </c>
      <c r="AX219" s="13" t="s">
        <v>86</v>
      </c>
      <c r="AY219" s="266" t="s">
        <v>139</v>
      </c>
    </row>
    <row r="220" s="14" customFormat="1">
      <c r="A220" s="14"/>
      <c r="B220" s="267"/>
      <c r="C220" s="268"/>
      <c r="D220" s="257" t="s">
        <v>148</v>
      </c>
      <c r="E220" s="269" t="s">
        <v>1</v>
      </c>
      <c r="F220" s="270" t="s">
        <v>150</v>
      </c>
      <c r="G220" s="268"/>
      <c r="H220" s="269" t="s">
        <v>1</v>
      </c>
      <c r="I220" s="271"/>
      <c r="J220" s="268"/>
      <c r="K220" s="268"/>
      <c r="L220" s="272"/>
      <c r="M220" s="273"/>
      <c r="N220" s="274"/>
      <c r="O220" s="274"/>
      <c r="P220" s="274"/>
      <c r="Q220" s="274"/>
      <c r="R220" s="274"/>
      <c r="S220" s="274"/>
      <c r="T220" s="27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6" t="s">
        <v>148</v>
      </c>
      <c r="AU220" s="276" t="s">
        <v>88</v>
      </c>
      <c r="AV220" s="14" t="s">
        <v>86</v>
      </c>
      <c r="AW220" s="14" t="s">
        <v>33</v>
      </c>
      <c r="AX220" s="14" t="s">
        <v>78</v>
      </c>
      <c r="AY220" s="276" t="s">
        <v>139</v>
      </c>
    </row>
    <row r="221" s="12" customFormat="1" ht="22.8" customHeight="1">
      <c r="A221" s="12"/>
      <c r="B221" s="227"/>
      <c r="C221" s="228"/>
      <c r="D221" s="229" t="s">
        <v>77</v>
      </c>
      <c r="E221" s="241" t="s">
        <v>167</v>
      </c>
      <c r="F221" s="241" t="s">
        <v>321</v>
      </c>
      <c r="G221" s="228"/>
      <c r="H221" s="228"/>
      <c r="I221" s="231"/>
      <c r="J221" s="242">
        <f>BK221</f>
        <v>0</v>
      </c>
      <c r="K221" s="228"/>
      <c r="L221" s="233"/>
      <c r="M221" s="234"/>
      <c r="N221" s="235"/>
      <c r="O221" s="235"/>
      <c r="P221" s="236">
        <f>SUM(P222:P247)</f>
        <v>0</v>
      </c>
      <c r="Q221" s="235"/>
      <c r="R221" s="236">
        <f>SUM(R222:R247)</f>
        <v>247.3399</v>
      </c>
      <c r="S221" s="235"/>
      <c r="T221" s="237">
        <f>SUM(T222:T247)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38" t="s">
        <v>86</v>
      </c>
      <c r="AT221" s="239" t="s">
        <v>77</v>
      </c>
      <c r="AU221" s="239" t="s">
        <v>86</v>
      </c>
      <c r="AY221" s="238" t="s">
        <v>139</v>
      </c>
      <c r="BK221" s="240">
        <f>SUM(BK222:BK247)</f>
        <v>0</v>
      </c>
    </row>
    <row r="222" s="2" customFormat="1" ht="16.5" customHeight="1">
      <c r="A222" s="38"/>
      <c r="B222" s="39"/>
      <c r="C222" s="243" t="s">
        <v>322</v>
      </c>
      <c r="D222" s="243" t="s">
        <v>141</v>
      </c>
      <c r="E222" s="244" t="s">
        <v>323</v>
      </c>
      <c r="F222" s="245" t="s">
        <v>324</v>
      </c>
      <c r="G222" s="246" t="s">
        <v>144</v>
      </c>
      <c r="H222" s="247">
        <v>1177.5999999999999</v>
      </c>
      <c r="I222" s="248"/>
      <c r="J222" s="247">
        <f>ROUND(I222*H222,2)</f>
        <v>0</v>
      </c>
      <c r="K222" s="245" t="s">
        <v>145</v>
      </c>
      <c r="L222" s="44"/>
      <c r="M222" s="249" t="s">
        <v>1</v>
      </c>
      <c r="N222" s="250" t="s">
        <v>43</v>
      </c>
      <c r="O222" s="91"/>
      <c r="P222" s="251">
        <f>O222*H222</f>
        <v>0</v>
      </c>
      <c r="Q222" s="251">
        <v>0</v>
      </c>
      <c r="R222" s="251">
        <f>Q222*H222</f>
        <v>0</v>
      </c>
      <c r="S222" s="251">
        <v>0</v>
      </c>
      <c r="T222" s="25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3" t="s">
        <v>146</v>
      </c>
      <c r="AT222" s="253" t="s">
        <v>141</v>
      </c>
      <c r="AU222" s="253" t="s">
        <v>88</v>
      </c>
      <c r="AY222" s="17" t="s">
        <v>139</v>
      </c>
      <c r="BE222" s="254">
        <f>IF(N222="základní",J222,0)</f>
        <v>0</v>
      </c>
      <c r="BF222" s="254">
        <f>IF(N222="snížená",J222,0)</f>
        <v>0</v>
      </c>
      <c r="BG222" s="254">
        <f>IF(N222="zákl. přenesená",J222,0)</f>
        <v>0</v>
      </c>
      <c r="BH222" s="254">
        <f>IF(N222="sníž. přenesená",J222,0)</f>
        <v>0</v>
      </c>
      <c r="BI222" s="254">
        <f>IF(N222="nulová",J222,0)</f>
        <v>0</v>
      </c>
      <c r="BJ222" s="17" t="s">
        <v>86</v>
      </c>
      <c r="BK222" s="254">
        <f>ROUND(I222*H222,2)</f>
        <v>0</v>
      </c>
      <c r="BL222" s="17" t="s">
        <v>146</v>
      </c>
      <c r="BM222" s="253" t="s">
        <v>325</v>
      </c>
    </row>
    <row r="223" s="13" customFormat="1">
      <c r="A223" s="13"/>
      <c r="B223" s="255"/>
      <c r="C223" s="256"/>
      <c r="D223" s="257" t="s">
        <v>148</v>
      </c>
      <c r="E223" s="258" t="s">
        <v>1</v>
      </c>
      <c r="F223" s="259" t="s">
        <v>228</v>
      </c>
      <c r="G223" s="256"/>
      <c r="H223" s="260">
        <v>1177.5999999999999</v>
      </c>
      <c r="I223" s="261"/>
      <c r="J223" s="256"/>
      <c r="K223" s="256"/>
      <c r="L223" s="262"/>
      <c r="M223" s="263"/>
      <c r="N223" s="264"/>
      <c r="O223" s="264"/>
      <c r="P223" s="264"/>
      <c r="Q223" s="264"/>
      <c r="R223" s="264"/>
      <c r="S223" s="264"/>
      <c r="T223" s="26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148</v>
      </c>
      <c r="AU223" s="266" t="s">
        <v>88</v>
      </c>
      <c r="AV223" s="13" t="s">
        <v>88</v>
      </c>
      <c r="AW223" s="13" t="s">
        <v>33</v>
      </c>
      <c r="AX223" s="13" t="s">
        <v>86</v>
      </c>
      <c r="AY223" s="266" t="s">
        <v>139</v>
      </c>
    </row>
    <row r="224" s="14" customFormat="1">
      <c r="A224" s="14"/>
      <c r="B224" s="267"/>
      <c r="C224" s="268"/>
      <c r="D224" s="257" t="s">
        <v>148</v>
      </c>
      <c r="E224" s="269" t="s">
        <v>1</v>
      </c>
      <c r="F224" s="270" t="s">
        <v>150</v>
      </c>
      <c r="G224" s="268"/>
      <c r="H224" s="269" t="s">
        <v>1</v>
      </c>
      <c r="I224" s="271"/>
      <c r="J224" s="268"/>
      <c r="K224" s="268"/>
      <c r="L224" s="272"/>
      <c r="M224" s="273"/>
      <c r="N224" s="274"/>
      <c r="O224" s="274"/>
      <c r="P224" s="274"/>
      <c r="Q224" s="274"/>
      <c r="R224" s="274"/>
      <c r="S224" s="274"/>
      <c r="T224" s="27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6" t="s">
        <v>148</v>
      </c>
      <c r="AU224" s="276" t="s">
        <v>88</v>
      </c>
      <c r="AV224" s="14" t="s">
        <v>86</v>
      </c>
      <c r="AW224" s="14" t="s">
        <v>33</v>
      </c>
      <c r="AX224" s="14" t="s">
        <v>78</v>
      </c>
      <c r="AY224" s="276" t="s">
        <v>139</v>
      </c>
    </row>
    <row r="225" s="2" customFormat="1" ht="16.5" customHeight="1">
      <c r="A225" s="38"/>
      <c r="B225" s="39"/>
      <c r="C225" s="243" t="s">
        <v>326</v>
      </c>
      <c r="D225" s="243" t="s">
        <v>141</v>
      </c>
      <c r="E225" s="244" t="s">
        <v>327</v>
      </c>
      <c r="F225" s="245" t="s">
        <v>328</v>
      </c>
      <c r="G225" s="246" t="s">
        <v>144</v>
      </c>
      <c r="H225" s="247">
        <v>897.60000000000002</v>
      </c>
      <c r="I225" s="248"/>
      <c r="J225" s="247">
        <f>ROUND(I225*H225,2)</f>
        <v>0</v>
      </c>
      <c r="K225" s="245" t="s">
        <v>145</v>
      </c>
      <c r="L225" s="44"/>
      <c r="M225" s="249" t="s">
        <v>1</v>
      </c>
      <c r="N225" s="250" t="s">
        <v>43</v>
      </c>
      <c r="O225" s="91"/>
      <c r="P225" s="251">
        <f>O225*H225</f>
        <v>0</v>
      </c>
      <c r="Q225" s="251">
        <v>0</v>
      </c>
      <c r="R225" s="251">
        <f>Q225*H225</f>
        <v>0</v>
      </c>
      <c r="S225" s="251">
        <v>0</v>
      </c>
      <c r="T225" s="25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3" t="s">
        <v>146</v>
      </c>
      <c r="AT225" s="253" t="s">
        <v>141</v>
      </c>
      <c r="AU225" s="253" t="s">
        <v>88</v>
      </c>
      <c r="AY225" s="17" t="s">
        <v>139</v>
      </c>
      <c r="BE225" s="254">
        <f>IF(N225="základní",J225,0)</f>
        <v>0</v>
      </c>
      <c r="BF225" s="254">
        <f>IF(N225="snížená",J225,0)</f>
        <v>0</v>
      </c>
      <c r="BG225" s="254">
        <f>IF(N225="zákl. přenesená",J225,0)</f>
        <v>0</v>
      </c>
      <c r="BH225" s="254">
        <f>IF(N225="sníž. přenesená",J225,0)</f>
        <v>0</v>
      </c>
      <c r="BI225" s="254">
        <f>IF(N225="nulová",J225,0)</f>
        <v>0</v>
      </c>
      <c r="BJ225" s="17" t="s">
        <v>86</v>
      </c>
      <c r="BK225" s="254">
        <f>ROUND(I225*H225,2)</f>
        <v>0</v>
      </c>
      <c r="BL225" s="17" t="s">
        <v>146</v>
      </c>
      <c r="BM225" s="253" t="s">
        <v>329</v>
      </c>
    </row>
    <row r="226" s="2" customFormat="1">
      <c r="A226" s="38"/>
      <c r="B226" s="39"/>
      <c r="C226" s="40"/>
      <c r="D226" s="257" t="s">
        <v>165</v>
      </c>
      <c r="E226" s="40"/>
      <c r="F226" s="277" t="s">
        <v>330</v>
      </c>
      <c r="G226" s="40"/>
      <c r="H226" s="40"/>
      <c r="I226" s="154"/>
      <c r="J226" s="40"/>
      <c r="K226" s="40"/>
      <c r="L226" s="44"/>
      <c r="M226" s="278"/>
      <c r="N226" s="279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165</v>
      </c>
      <c r="AU226" s="17" t="s">
        <v>88</v>
      </c>
    </row>
    <row r="227" s="13" customFormat="1">
      <c r="A227" s="13"/>
      <c r="B227" s="255"/>
      <c r="C227" s="256"/>
      <c r="D227" s="257" t="s">
        <v>148</v>
      </c>
      <c r="E227" s="258" t="s">
        <v>1</v>
      </c>
      <c r="F227" s="259" t="s">
        <v>331</v>
      </c>
      <c r="G227" s="256"/>
      <c r="H227" s="260">
        <v>897.60000000000002</v>
      </c>
      <c r="I227" s="261"/>
      <c r="J227" s="256"/>
      <c r="K227" s="256"/>
      <c r="L227" s="262"/>
      <c r="M227" s="263"/>
      <c r="N227" s="264"/>
      <c r="O227" s="264"/>
      <c r="P227" s="264"/>
      <c r="Q227" s="264"/>
      <c r="R227" s="264"/>
      <c r="S227" s="264"/>
      <c r="T227" s="26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6" t="s">
        <v>148</v>
      </c>
      <c r="AU227" s="266" t="s">
        <v>88</v>
      </c>
      <c r="AV227" s="13" t="s">
        <v>88</v>
      </c>
      <c r="AW227" s="13" t="s">
        <v>33</v>
      </c>
      <c r="AX227" s="13" t="s">
        <v>86</v>
      </c>
      <c r="AY227" s="266" t="s">
        <v>139</v>
      </c>
    </row>
    <row r="228" s="14" customFormat="1">
      <c r="A228" s="14"/>
      <c r="B228" s="267"/>
      <c r="C228" s="268"/>
      <c r="D228" s="257" t="s">
        <v>148</v>
      </c>
      <c r="E228" s="269" t="s">
        <v>1</v>
      </c>
      <c r="F228" s="270" t="s">
        <v>150</v>
      </c>
      <c r="G228" s="268"/>
      <c r="H228" s="269" t="s">
        <v>1</v>
      </c>
      <c r="I228" s="271"/>
      <c r="J228" s="268"/>
      <c r="K228" s="268"/>
      <c r="L228" s="272"/>
      <c r="M228" s="273"/>
      <c r="N228" s="274"/>
      <c r="O228" s="274"/>
      <c r="P228" s="274"/>
      <c r="Q228" s="274"/>
      <c r="R228" s="274"/>
      <c r="S228" s="274"/>
      <c r="T228" s="27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6" t="s">
        <v>148</v>
      </c>
      <c r="AU228" s="276" t="s">
        <v>88</v>
      </c>
      <c r="AV228" s="14" t="s">
        <v>86</v>
      </c>
      <c r="AW228" s="14" t="s">
        <v>33</v>
      </c>
      <c r="AX228" s="14" t="s">
        <v>78</v>
      </c>
      <c r="AY228" s="276" t="s">
        <v>139</v>
      </c>
    </row>
    <row r="229" s="2" customFormat="1" ht="16.5" customHeight="1">
      <c r="A229" s="38"/>
      <c r="B229" s="39"/>
      <c r="C229" s="243" t="s">
        <v>332</v>
      </c>
      <c r="D229" s="243" t="s">
        <v>141</v>
      </c>
      <c r="E229" s="244" t="s">
        <v>333</v>
      </c>
      <c r="F229" s="245" t="s">
        <v>334</v>
      </c>
      <c r="G229" s="246" t="s">
        <v>290</v>
      </c>
      <c r="H229" s="247">
        <v>560</v>
      </c>
      <c r="I229" s="248"/>
      <c r="J229" s="247">
        <f>ROUND(I229*H229,2)</f>
        <v>0</v>
      </c>
      <c r="K229" s="245" t="s">
        <v>1</v>
      </c>
      <c r="L229" s="44"/>
      <c r="M229" s="249" t="s">
        <v>1</v>
      </c>
      <c r="N229" s="250" t="s">
        <v>43</v>
      </c>
      <c r="O229" s="91"/>
      <c r="P229" s="251">
        <f>O229*H229</f>
        <v>0</v>
      </c>
      <c r="Q229" s="251">
        <v>0</v>
      </c>
      <c r="R229" s="251">
        <f>Q229*H229</f>
        <v>0</v>
      </c>
      <c r="S229" s="251">
        <v>0</v>
      </c>
      <c r="T229" s="25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3" t="s">
        <v>146</v>
      </c>
      <c r="AT229" s="253" t="s">
        <v>141</v>
      </c>
      <c r="AU229" s="253" t="s">
        <v>88</v>
      </c>
      <c r="AY229" s="17" t="s">
        <v>139</v>
      </c>
      <c r="BE229" s="254">
        <f>IF(N229="základní",J229,0)</f>
        <v>0</v>
      </c>
      <c r="BF229" s="254">
        <f>IF(N229="snížená",J229,0)</f>
        <v>0</v>
      </c>
      <c r="BG229" s="254">
        <f>IF(N229="zákl. přenesená",J229,0)</f>
        <v>0</v>
      </c>
      <c r="BH229" s="254">
        <f>IF(N229="sníž. přenesená",J229,0)</f>
        <v>0</v>
      </c>
      <c r="BI229" s="254">
        <f>IF(N229="nulová",J229,0)</f>
        <v>0</v>
      </c>
      <c r="BJ229" s="17" t="s">
        <v>86</v>
      </c>
      <c r="BK229" s="254">
        <f>ROUND(I229*H229,2)</f>
        <v>0</v>
      </c>
      <c r="BL229" s="17" t="s">
        <v>146</v>
      </c>
      <c r="BM229" s="253" t="s">
        <v>335</v>
      </c>
    </row>
    <row r="230" s="13" customFormat="1">
      <c r="A230" s="13"/>
      <c r="B230" s="255"/>
      <c r="C230" s="256"/>
      <c r="D230" s="257" t="s">
        <v>148</v>
      </c>
      <c r="E230" s="258" t="s">
        <v>1</v>
      </c>
      <c r="F230" s="259" t="s">
        <v>336</v>
      </c>
      <c r="G230" s="256"/>
      <c r="H230" s="260">
        <v>560</v>
      </c>
      <c r="I230" s="261"/>
      <c r="J230" s="256"/>
      <c r="K230" s="256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148</v>
      </c>
      <c r="AU230" s="266" t="s">
        <v>88</v>
      </c>
      <c r="AV230" s="13" t="s">
        <v>88</v>
      </c>
      <c r="AW230" s="13" t="s">
        <v>33</v>
      </c>
      <c r="AX230" s="13" t="s">
        <v>86</v>
      </c>
      <c r="AY230" s="266" t="s">
        <v>139</v>
      </c>
    </row>
    <row r="231" s="2" customFormat="1" ht="16.5" customHeight="1">
      <c r="A231" s="38"/>
      <c r="B231" s="39"/>
      <c r="C231" s="243" t="s">
        <v>337</v>
      </c>
      <c r="D231" s="243" t="s">
        <v>141</v>
      </c>
      <c r="E231" s="244" t="s">
        <v>338</v>
      </c>
      <c r="F231" s="245" t="s">
        <v>339</v>
      </c>
      <c r="G231" s="246" t="s">
        <v>153</v>
      </c>
      <c r="H231" s="247">
        <v>60</v>
      </c>
      <c r="I231" s="248"/>
      <c r="J231" s="247">
        <f>ROUND(I231*H231,2)</f>
        <v>0</v>
      </c>
      <c r="K231" s="245" t="s">
        <v>145</v>
      </c>
      <c r="L231" s="44"/>
      <c r="M231" s="249" t="s">
        <v>1</v>
      </c>
      <c r="N231" s="250" t="s">
        <v>43</v>
      </c>
      <c r="O231" s="91"/>
      <c r="P231" s="251">
        <f>O231*H231</f>
        <v>0</v>
      </c>
      <c r="Q231" s="251">
        <v>0</v>
      </c>
      <c r="R231" s="251">
        <f>Q231*H231</f>
        <v>0</v>
      </c>
      <c r="S231" s="251">
        <v>0</v>
      </c>
      <c r="T231" s="25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3" t="s">
        <v>146</v>
      </c>
      <c r="AT231" s="253" t="s">
        <v>141</v>
      </c>
      <c r="AU231" s="253" t="s">
        <v>88</v>
      </c>
      <c r="AY231" s="17" t="s">
        <v>139</v>
      </c>
      <c r="BE231" s="254">
        <f>IF(N231="základní",J231,0)</f>
        <v>0</v>
      </c>
      <c r="BF231" s="254">
        <f>IF(N231="snížená",J231,0)</f>
        <v>0</v>
      </c>
      <c r="BG231" s="254">
        <f>IF(N231="zákl. přenesená",J231,0)</f>
        <v>0</v>
      </c>
      <c r="BH231" s="254">
        <f>IF(N231="sníž. přenesená",J231,0)</f>
        <v>0</v>
      </c>
      <c r="BI231" s="254">
        <f>IF(N231="nulová",J231,0)</f>
        <v>0</v>
      </c>
      <c r="BJ231" s="17" t="s">
        <v>86</v>
      </c>
      <c r="BK231" s="254">
        <f>ROUND(I231*H231,2)</f>
        <v>0</v>
      </c>
      <c r="BL231" s="17" t="s">
        <v>146</v>
      </c>
      <c r="BM231" s="253" t="s">
        <v>340</v>
      </c>
    </row>
    <row r="232" s="2" customFormat="1">
      <c r="A232" s="38"/>
      <c r="B232" s="39"/>
      <c r="C232" s="40"/>
      <c r="D232" s="257" t="s">
        <v>165</v>
      </c>
      <c r="E232" s="40"/>
      <c r="F232" s="277" t="s">
        <v>341</v>
      </c>
      <c r="G232" s="40"/>
      <c r="H232" s="40"/>
      <c r="I232" s="154"/>
      <c r="J232" s="40"/>
      <c r="K232" s="40"/>
      <c r="L232" s="44"/>
      <c r="M232" s="278"/>
      <c r="N232" s="279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165</v>
      </c>
      <c r="AU232" s="17" t="s">
        <v>88</v>
      </c>
    </row>
    <row r="233" s="13" customFormat="1">
      <c r="A233" s="13"/>
      <c r="B233" s="255"/>
      <c r="C233" s="256"/>
      <c r="D233" s="257" t="s">
        <v>148</v>
      </c>
      <c r="E233" s="258" t="s">
        <v>1</v>
      </c>
      <c r="F233" s="259" t="s">
        <v>332</v>
      </c>
      <c r="G233" s="256"/>
      <c r="H233" s="260">
        <v>60</v>
      </c>
      <c r="I233" s="261"/>
      <c r="J233" s="256"/>
      <c r="K233" s="256"/>
      <c r="L233" s="262"/>
      <c r="M233" s="263"/>
      <c r="N233" s="264"/>
      <c r="O233" s="264"/>
      <c r="P233" s="264"/>
      <c r="Q233" s="264"/>
      <c r="R233" s="264"/>
      <c r="S233" s="264"/>
      <c r="T233" s="26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6" t="s">
        <v>148</v>
      </c>
      <c r="AU233" s="266" t="s">
        <v>88</v>
      </c>
      <c r="AV233" s="13" t="s">
        <v>88</v>
      </c>
      <c r="AW233" s="13" t="s">
        <v>33</v>
      </c>
      <c r="AX233" s="13" t="s">
        <v>86</v>
      </c>
      <c r="AY233" s="266" t="s">
        <v>139</v>
      </c>
    </row>
    <row r="234" s="14" customFormat="1">
      <c r="A234" s="14"/>
      <c r="B234" s="267"/>
      <c r="C234" s="268"/>
      <c r="D234" s="257" t="s">
        <v>148</v>
      </c>
      <c r="E234" s="269" t="s">
        <v>1</v>
      </c>
      <c r="F234" s="270" t="s">
        <v>150</v>
      </c>
      <c r="G234" s="268"/>
      <c r="H234" s="269" t="s">
        <v>1</v>
      </c>
      <c r="I234" s="271"/>
      <c r="J234" s="268"/>
      <c r="K234" s="268"/>
      <c r="L234" s="272"/>
      <c r="M234" s="273"/>
      <c r="N234" s="274"/>
      <c r="O234" s="274"/>
      <c r="P234" s="274"/>
      <c r="Q234" s="274"/>
      <c r="R234" s="274"/>
      <c r="S234" s="274"/>
      <c r="T234" s="27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6" t="s">
        <v>148</v>
      </c>
      <c r="AU234" s="276" t="s">
        <v>88</v>
      </c>
      <c r="AV234" s="14" t="s">
        <v>86</v>
      </c>
      <c r="AW234" s="14" t="s">
        <v>33</v>
      </c>
      <c r="AX234" s="14" t="s">
        <v>78</v>
      </c>
      <c r="AY234" s="276" t="s">
        <v>139</v>
      </c>
    </row>
    <row r="235" s="2" customFormat="1" ht="16.5" customHeight="1">
      <c r="A235" s="38"/>
      <c r="B235" s="39"/>
      <c r="C235" s="280" t="s">
        <v>342</v>
      </c>
      <c r="D235" s="280" t="s">
        <v>218</v>
      </c>
      <c r="E235" s="281" t="s">
        <v>343</v>
      </c>
      <c r="F235" s="282" t="s">
        <v>344</v>
      </c>
      <c r="G235" s="283" t="s">
        <v>271</v>
      </c>
      <c r="H235" s="284">
        <v>114</v>
      </c>
      <c r="I235" s="285"/>
      <c r="J235" s="284">
        <f>ROUND(I235*H235,2)</f>
        <v>0</v>
      </c>
      <c r="K235" s="282" t="s">
        <v>145</v>
      </c>
      <c r="L235" s="286"/>
      <c r="M235" s="287" t="s">
        <v>1</v>
      </c>
      <c r="N235" s="288" t="s">
        <v>43</v>
      </c>
      <c r="O235" s="91"/>
      <c r="P235" s="251">
        <f>O235*H235</f>
        <v>0</v>
      </c>
      <c r="Q235" s="251">
        <v>1</v>
      </c>
      <c r="R235" s="251">
        <f>Q235*H235</f>
        <v>114</v>
      </c>
      <c r="S235" s="251">
        <v>0</v>
      </c>
      <c r="T235" s="25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3" t="s">
        <v>182</v>
      </c>
      <c r="AT235" s="253" t="s">
        <v>218</v>
      </c>
      <c r="AU235" s="253" t="s">
        <v>88</v>
      </c>
      <c r="AY235" s="17" t="s">
        <v>139</v>
      </c>
      <c r="BE235" s="254">
        <f>IF(N235="základní",J235,0)</f>
        <v>0</v>
      </c>
      <c r="BF235" s="254">
        <f>IF(N235="snížená",J235,0)</f>
        <v>0</v>
      </c>
      <c r="BG235" s="254">
        <f>IF(N235="zákl. přenesená",J235,0)</f>
        <v>0</v>
      </c>
      <c r="BH235" s="254">
        <f>IF(N235="sníž. přenesená",J235,0)</f>
        <v>0</v>
      </c>
      <c r="BI235" s="254">
        <f>IF(N235="nulová",J235,0)</f>
        <v>0</v>
      </c>
      <c r="BJ235" s="17" t="s">
        <v>86</v>
      </c>
      <c r="BK235" s="254">
        <f>ROUND(I235*H235,2)</f>
        <v>0</v>
      </c>
      <c r="BL235" s="17" t="s">
        <v>146</v>
      </c>
      <c r="BM235" s="253" t="s">
        <v>345</v>
      </c>
    </row>
    <row r="236" s="13" customFormat="1">
      <c r="A236" s="13"/>
      <c r="B236" s="255"/>
      <c r="C236" s="256"/>
      <c r="D236" s="257" t="s">
        <v>148</v>
      </c>
      <c r="E236" s="258" t="s">
        <v>1</v>
      </c>
      <c r="F236" s="259" t="s">
        <v>346</v>
      </c>
      <c r="G236" s="256"/>
      <c r="H236" s="260">
        <v>114</v>
      </c>
      <c r="I236" s="261"/>
      <c r="J236" s="256"/>
      <c r="K236" s="256"/>
      <c r="L236" s="262"/>
      <c r="M236" s="263"/>
      <c r="N236" s="264"/>
      <c r="O236" s="264"/>
      <c r="P236" s="264"/>
      <c r="Q236" s="264"/>
      <c r="R236" s="264"/>
      <c r="S236" s="264"/>
      <c r="T236" s="26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6" t="s">
        <v>148</v>
      </c>
      <c r="AU236" s="266" t="s">
        <v>88</v>
      </c>
      <c r="AV236" s="13" t="s">
        <v>88</v>
      </c>
      <c r="AW236" s="13" t="s">
        <v>33</v>
      </c>
      <c r="AX236" s="13" t="s">
        <v>86</v>
      </c>
      <c r="AY236" s="266" t="s">
        <v>139</v>
      </c>
    </row>
    <row r="237" s="2" customFormat="1" ht="24" customHeight="1">
      <c r="A237" s="38"/>
      <c r="B237" s="39"/>
      <c r="C237" s="243" t="s">
        <v>347</v>
      </c>
      <c r="D237" s="243" t="s">
        <v>141</v>
      </c>
      <c r="E237" s="244" t="s">
        <v>348</v>
      </c>
      <c r="F237" s="245" t="s">
        <v>349</v>
      </c>
      <c r="G237" s="246" t="s">
        <v>144</v>
      </c>
      <c r="H237" s="247">
        <v>150</v>
      </c>
      <c r="I237" s="248"/>
      <c r="J237" s="247">
        <f>ROUND(I237*H237,2)</f>
        <v>0</v>
      </c>
      <c r="K237" s="245" t="s">
        <v>145</v>
      </c>
      <c r="L237" s="44"/>
      <c r="M237" s="249" t="s">
        <v>1</v>
      </c>
      <c r="N237" s="250" t="s">
        <v>43</v>
      </c>
      <c r="O237" s="91"/>
      <c r="P237" s="251">
        <f>O237*H237</f>
        <v>0</v>
      </c>
      <c r="Q237" s="251">
        <v>0.73197000000000001</v>
      </c>
      <c r="R237" s="251">
        <f>Q237*H237</f>
        <v>109.7955</v>
      </c>
      <c r="S237" s="251">
        <v>0</v>
      </c>
      <c r="T237" s="25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3" t="s">
        <v>146</v>
      </c>
      <c r="AT237" s="253" t="s">
        <v>141</v>
      </c>
      <c r="AU237" s="253" t="s">
        <v>88</v>
      </c>
      <c r="AY237" s="17" t="s">
        <v>139</v>
      </c>
      <c r="BE237" s="254">
        <f>IF(N237="základní",J237,0)</f>
        <v>0</v>
      </c>
      <c r="BF237" s="254">
        <f>IF(N237="snížená",J237,0)</f>
        <v>0</v>
      </c>
      <c r="BG237" s="254">
        <f>IF(N237="zákl. přenesená",J237,0)</f>
        <v>0</v>
      </c>
      <c r="BH237" s="254">
        <f>IF(N237="sníž. přenesená",J237,0)</f>
        <v>0</v>
      </c>
      <c r="BI237" s="254">
        <f>IF(N237="nulová",J237,0)</f>
        <v>0</v>
      </c>
      <c r="BJ237" s="17" t="s">
        <v>86</v>
      </c>
      <c r="BK237" s="254">
        <f>ROUND(I237*H237,2)</f>
        <v>0</v>
      </c>
      <c r="BL237" s="17" t="s">
        <v>146</v>
      </c>
      <c r="BM237" s="253" t="s">
        <v>350</v>
      </c>
    </row>
    <row r="238" s="2" customFormat="1">
      <c r="A238" s="38"/>
      <c r="B238" s="39"/>
      <c r="C238" s="40"/>
      <c r="D238" s="257" t="s">
        <v>165</v>
      </c>
      <c r="E238" s="40"/>
      <c r="F238" s="277" t="s">
        <v>351</v>
      </c>
      <c r="G238" s="40"/>
      <c r="H238" s="40"/>
      <c r="I238" s="154"/>
      <c r="J238" s="40"/>
      <c r="K238" s="40"/>
      <c r="L238" s="44"/>
      <c r="M238" s="278"/>
      <c r="N238" s="279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165</v>
      </c>
      <c r="AU238" s="17" t="s">
        <v>88</v>
      </c>
    </row>
    <row r="239" s="13" customFormat="1">
      <c r="A239" s="13"/>
      <c r="B239" s="255"/>
      <c r="C239" s="256"/>
      <c r="D239" s="257" t="s">
        <v>148</v>
      </c>
      <c r="E239" s="258" t="s">
        <v>1</v>
      </c>
      <c r="F239" s="259" t="s">
        <v>352</v>
      </c>
      <c r="G239" s="256"/>
      <c r="H239" s="260">
        <v>150</v>
      </c>
      <c r="I239" s="261"/>
      <c r="J239" s="256"/>
      <c r="K239" s="256"/>
      <c r="L239" s="262"/>
      <c r="M239" s="263"/>
      <c r="N239" s="264"/>
      <c r="O239" s="264"/>
      <c r="P239" s="264"/>
      <c r="Q239" s="264"/>
      <c r="R239" s="264"/>
      <c r="S239" s="264"/>
      <c r="T239" s="26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6" t="s">
        <v>148</v>
      </c>
      <c r="AU239" s="266" t="s">
        <v>88</v>
      </c>
      <c r="AV239" s="13" t="s">
        <v>88</v>
      </c>
      <c r="AW239" s="13" t="s">
        <v>33</v>
      </c>
      <c r="AX239" s="13" t="s">
        <v>86</v>
      </c>
      <c r="AY239" s="266" t="s">
        <v>139</v>
      </c>
    </row>
    <row r="240" s="14" customFormat="1">
      <c r="A240" s="14"/>
      <c r="B240" s="267"/>
      <c r="C240" s="268"/>
      <c r="D240" s="257" t="s">
        <v>148</v>
      </c>
      <c r="E240" s="269" t="s">
        <v>1</v>
      </c>
      <c r="F240" s="270" t="s">
        <v>161</v>
      </c>
      <c r="G240" s="268"/>
      <c r="H240" s="269" t="s">
        <v>1</v>
      </c>
      <c r="I240" s="271"/>
      <c r="J240" s="268"/>
      <c r="K240" s="268"/>
      <c r="L240" s="272"/>
      <c r="M240" s="273"/>
      <c r="N240" s="274"/>
      <c r="O240" s="274"/>
      <c r="P240" s="274"/>
      <c r="Q240" s="274"/>
      <c r="R240" s="274"/>
      <c r="S240" s="274"/>
      <c r="T240" s="27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6" t="s">
        <v>148</v>
      </c>
      <c r="AU240" s="276" t="s">
        <v>88</v>
      </c>
      <c r="AV240" s="14" t="s">
        <v>86</v>
      </c>
      <c r="AW240" s="14" t="s">
        <v>33</v>
      </c>
      <c r="AX240" s="14" t="s">
        <v>78</v>
      </c>
      <c r="AY240" s="276" t="s">
        <v>139</v>
      </c>
    </row>
    <row r="241" s="2" customFormat="1" ht="16.5" customHeight="1">
      <c r="A241" s="38"/>
      <c r="B241" s="39"/>
      <c r="C241" s="243" t="s">
        <v>353</v>
      </c>
      <c r="D241" s="243" t="s">
        <v>141</v>
      </c>
      <c r="E241" s="244" t="s">
        <v>354</v>
      </c>
      <c r="F241" s="245" t="s">
        <v>355</v>
      </c>
      <c r="G241" s="246" t="s">
        <v>290</v>
      </c>
      <c r="H241" s="247">
        <v>18</v>
      </c>
      <c r="I241" s="248"/>
      <c r="J241" s="247">
        <f>ROUND(I241*H241,2)</f>
        <v>0</v>
      </c>
      <c r="K241" s="245" t="s">
        <v>145</v>
      </c>
      <c r="L241" s="44"/>
      <c r="M241" s="249" t="s">
        <v>1</v>
      </c>
      <c r="N241" s="250" t="s">
        <v>43</v>
      </c>
      <c r="O241" s="91"/>
      <c r="P241" s="251">
        <f>O241*H241</f>
        <v>0</v>
      </c>
      <c r="Q241" s="251">
        <v>0.0545</v>
      </c>
      <c r="R241" s="251">
        <f>Q241*H241</f>
        <v>0.98099999999999998</v>
      </c>
      <c r="S241" s="251">
        <v>0</v>
      </c>
      <c r="T241" s="25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3" t="s">
        <v>146</v>
      </c>
      <c r="AT241" s="253" t="s">
        <v>141</v>
      </c>
      <c r="AU241" s="253" t="s">
        <v>88</v>
      </c>
      <c r="AY241" s="17" t="s">
        <v>139</v>
      </c>
      <c r="BE241" s="254">
        <f>IF(N241="základní",J241,0)</f>
        <v>0</v>
      </c>
      <c r="BF241" s="254">
        <f>IF(N241="snížená",J241,0)</f>
        <v>0</v>
      </c>
      <c r="BG241" s="254">
        <f>IF(N241="zákl. přenesená",J241,0)</f>
        <v>0</v>
      </c>
      <c r="BH241" s="254">
        <f>IF(N241="sníž. přenesená",J241,0)</f>
        <v>0</v>
      </c>
      <c r="BI241" s="254">
        <f>IF(N241="nulová",J241,0)</f>
        <v>0</v>
      </c>
      <c r="BJ241" s="17" t="s">
        <v>86</v>
      </c>
      <c r="BK241" s="254">
        <f>ROUND(I241*H241,2)</f>
        <v>0</v>
      </c>
      <c r="BL241" s="17" t="s">
        <v>146</v>
      </c>
      <c r="BM241" s="253" t="s">
        <v>356</v>
      </c>
    </row>
    <row r="242" s="2" customFormat="1">
      <c r="A242" s="38"/>
      <c r="B242" s="39"/>
      <c r="C242" s="40"/>
      <c r="D242" s="257" t="s">
        <v>165</v>
      </c>
      <c r="E242" s="40"/>
      <c r="F242" s="277" t="s">
        <v>357</v>
      </c>
      <c r="G242" s="40"/>
      <c r="H242" s="40"/>
      <c r="I242" s="154"/>
      <c r="J242" s="40"/>
      <c r="K242" s="40"/>
      <c r="L242" s="44"/>
      <c r="M242" s="278"/>
      <c r="N242" s="279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165</v>
      </c>
      <c r="AU242" s="17" t="s">
        <v>88</v>
      </c>
    </row>
    <row r="243" s="13" customFormat="1">
      <c r="A243" s="13"/>
      <c r="B243" s="255"/>
      <c r="C243" s="256"/>
      <c r="D243" s="257" t="s">
        <v>148</v>
      </c>
      <c r="E243" s="258" t="s">
        <v>1</v>
      </c>
      <c r="F243" s="259" t="s">
        <v>237</v>
      </c>
      <c r="G243" s="256"/>
      <c r="H243" s="260">
        <v>18</v>
      </c>
      <c r="I243" s="261"/>
      <c r="J243" s="256"/>
      <c r="K243" s="256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148</v>
      </c>
      <c r="AU243" s="266" t="s">
        <v>88</v>
      </c>
      <c r="AV243" s="13" t="s">
        <v>88</v>
      </c>
      <c r="AW243" s="13" t="s">
        <v>33</v>
      </c>
      <c r="AX243" s="13" t="s">
        <v>86</v>
      </c>
      <c r="AY243" s="266" t="s">
        <v>139</v>
      </c>
    </row>
    <row r="244" s="14" customFormat="1">
      <c r="A244" s="14"/>
      <c r="B244" s="267"/>
      <c r="C244" s="268"/>
      <c r="D244" s="257" t="s">
        <v>148</v>
      </c>
      <c r="E244" s="269" t="s">
        <v>1</v>
      </c>
      <c r="F244" s="270" t="s">
        <v>161</v>
      </c>
      <c r="G244" s="268"/>
      <c r="H244" s="269" t="s">
        <v>1</v>
      </c>
      <c r="I244" s="271"/>
      <c r="J244" s="268"/>
      <c r="K244" s="268"/>
      <c r="L244" s="272"/>
      <c r="M244" s="273"/>
      <c r="N244" s="274"/>
      <c r="O244" s="274"/>
      <c r="P244" s="274"/>
      <c r="Q244" s="274"/>
      <c r="R244" s="274"/>
      <c r="S244" s="274"/>
      <c r="T244" s="27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6" t="s">
        <v>148</v>
      </c>
      <c r="AU244" s="276" t="s">
        <v>88</v>
      </c>
      <c r="AV244" s="14" t="s">
        <v>86</v>
      </c>
      <c r="AW244" s="14" t="s">
        <v>33</v>
      </c>
      <c r="AX244" s="14" t="s">
        <v>78</v>
      </c>
      <c r="AY244" s="276" t="s">
        <v>139</v>
      </c>
    </row>
    <row r="245" s="2" customFormat="1" ht="16.5" customHeight="1">
      <c r="A245" s="38"/>
      <c r="B245" s="39"/>
      <c r="C245" s="243" t="s">
        <v>358</v>
      </c>
      <c r="D245" s="243" t="s">
        <v>141</v>
      </c>
      <c r="E245" s="244" t="s">
        <v>359</v>
      </c>
      <c r="F245" s="245" t="s">
        <v>360</v>
      </c>
      <c r="G245" s="246" t="s">
        <v>153</v>
      </c>
      <c r="H245" s="247">
        <v>10</v>
      </c>
      <c r="I245" s="248"/>
      <c r="J245" s="247">
        <f>ROUND(I245*H245,2)</f>
        <v>0</v>
      </c>
      <c r="K245" s="245" t="s">
        <v>145</v>
      </c>
      <c r="L245" s="44"/>
      <c r="M245" s="249" t="s">
        <v>1</v>
      </c>
      <c r="N245" s="250" t="s">
        <v>43</v>
      </c>
      <c r="O245" s="91"/>
      <c r="P245" s="251">
        <f>O245*H245</f>
        <v>0</v>
      </c>
      <c r="Q245" s="251">
        <v>2.2563399999999998</v>
      </c>
      <c r="R245" s="251">
        <f>Q245*H245</f>
        <v>22.563399999999998</v>
      </c>
      <c r="S245" s="251">
        <v>0</v>
      </c>
      <c r="T245" s="25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3" t="s">
        <v>146</v>
      </c>
      <c r="AT245" s="253" t="s">
        <v>141</v>
      </c>
      <c r="AU245" s="253" t="s">
        <v>88</v>
      </c>
      <c r="AY245" s="17" t="s">
        <v>139</v>
      </c>
      <c r="BE245" s="254">
        <f>IF(N245="základní",J245,0)</f>
        <v>0</v>
      </c>
      <c r="BF245" s="254">
        <f>IF(N245="snížená",J245,0)</f>
        <v>0</v>
      </c>
      <c r="BG245" s="254">
        <f>IF(N245="zákl. přenesená",J245,0)</f>
        <v>0</v>
      </c>
      <c r="BH245" s="254">
        <f>IF(N245="sníž. přenesená",J245,0)</f>
        <v>0</v>
      </c>
      <c r="BI245" s="254">
        <f>IF(N245="nulová",J245,0)</f>
        <v>0</v>
      </c>
      <c r="BJ245" s="17" t="s">
        <v>86</v>
      </c>
      <c r="BK245" s="254">
        <f>ROUND(I245*H245,2)</f>
        <v>0</v>
      </c>
      <c r="BL245" s="17" t="s">
        <v>146</v>
      </c>
      <c r="BM245" s="253" t="s">
        <v>361</v>
      </c>
    </row>
    <row r="246" s="13" customFormat="1">
      <c r="A246" s="13"/>
      <c r="B246" s="255"/>
      <c r="C246" s="256"/>
      <c r="D246" s="257" t="s">
        <v>148</v>
      </c>
      <c r="E246" s="258" t="s">
        <v>1</v>
      </c>
      <c r="F246" s="259" t="s">
        <v>194</v>
      </c>
      <c r="G246" s="256"/>
      <c r="H246" s="260">
        <v>10</v>
      </c>
      <c r="I246" s="261"/>
      <c r="J246" s="256"/>
      <c r="K246" s="256"/>
      <c r="L246" s="262"/>
      <c r="M246" s="263"/>
      <c r="N246" s="264"/>
      <c r="O246" s="264"/>
      <c r="P246" s="264"/>
      <c r="Q246" s="264"/>
      <c r="R246" s="264"/>
      <c r="S246" s="264"/>
      <c r="T246" s="26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6" t="s">
        <v>148</v>
      </c>
      <c r="AU246" s="266" t="s">
        <v>88</v>
      </c>
      <c r="AV246" s="13" t="s">
        <v>88</v>
      </c>
      <c r="AW246" s="13" t="s">
        <v>33</v>
      </c>
      <c r="AX246" s="13" t="s">
        <v>86</v>
      </c>
      <c r="AY246" s="266" t="s">
        <v>139</v>
      </c>
    </row>
    <row r="247" s="14" customFormat="1">
      <c r="A247" s="14"/>
      <c r="B247" s="267"/>
      <c r="C247" s="268"/>
      <c r="D247" s="257" t="s">
        <v>148</v>
      </c>
      <c r="E247" s="269" t="s">
        <v>1</v>
      </c>
      <c r="F247" s="270" t="s">
        <v>161</v>
      </c>
      <c r="G247" s="268"/>
      <c r="H247" s="269" t="s">
        <v>1</v>
      </c>
      <c r="I247" s="271"/>
      <c r="J247" s="268"/>
      <c r="K247" s="268"/>
      <c r="L247" s="272"/>
      <c r="M247" s="273"/>
      <c r="N247" s="274"/>
      <c r="O247" s="274"/>
      <c r="P247" s="274"/>
      <c r="Q247" s="274"/>
      <c r="R247" s="274"/>
      <c r="S247" s="274"/>
      <c r="T247" s="27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6" t="s">
        <v>148</v>
      </c>
      <c r="AU247" s="276" t="s">
        <v>88</v>
      </c>
      <c r="AV247" s="14" t="s">
        <v>86</v>
      </c>
      <c r="AW247" s="14" t="s">
        <v>33</v>
      </c>
      <c r="AX247" s="14" t="s">
        <v>78</v>
      </c>
      <c r="AY247" s="276" t="s">
        <v>139</v>
      </c>
    </row>
    <row r="248" s="12" customFormat="1" ht="22.8" customHeight="1">
      <c r="A248" s="12"/>
      <c r="B248" s="227"/>
      <c r="C248" s="228"/>
      <c r="D248" s="229" t="s">
        <v>77</v>
      </c>
      <c r="E248" s="241" t="s">
        <v>188</v>
      </c>
      <c r="F248" s="241" t="s">
        <v>362</v>
      </c>
      <c r="G248" s="228"/>
      <c r="H248" s="228"/>
      <c r="I248" s="231"/>
      <c r="J248" s="242">
        <f>BK248</f>
        <v>0</v>
      </c>
      <c r="K248" s="228"/>
      <c r="L248" s="233"/>
      <c r="M248" s="234"/>
      <c r="N248" s="235"/>
      <c r="O248" s="235"/>
      <c r="P248" s="236">
        <f>SUM(P249:P266)</f>
        <v>0</v>
      </c>
      <c r="Q248" s="235"/>
      <c r="R248" s="236">
        <f>SUM(R249:R266)</f>
        <v>4.5286099999999996</v>
      </c>
      <c r="S248" s="235"/>
      <c r="T248" s="237">
        <f>SUM(T249:T266)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8" t="s">
        <v>86</v>
      </c>
      <c r="AT248" s="239" t="s">
        <v>77</v>
      </c>
      <c r="AU248" s="239" t="s">
        <v>86</v>
      </c>
      <c r="AY248" s="238" t="s">
        <v>139</v>
      </c>
      <c r="BK248" s="240">
        <f>SUM(BK249:BK266)</f>
        <v>0</v>
      </c>
    </row>
    <row r="249" s="2" customFormat="1" ht="16.5" customHeight="1">
      <c r="A249" s="38"/>
      <c r="B249" s="39"/>
      <c r="C249" s="243" t="s">
        <v>363</v>
      </c>
      <c r="D249" s="243" t="s">
        <v>141</v>
      </c>
      <c r="E249" s="244" t="s">
        <v>364</v>
      </c>
      <c r="F249" s="245" t="s">
        <v>365</v>
      </c>
      <c r="G249" s="246" t="s">
        <v>277</v>
      </c>
      <c r="H249" s="247">
        <v>1</v>
      </c>
      <c r="I249" s="248"/>
      <c r="J249" s="247">
        <f>ROUND(I249*H249,2)</f>
        <v>0</v>
      </c>
      <c r="K249" s="245" t="s">
        <v>145</v>
      </c>
      <c r="L249" s="44"/>
      <c r="M249" s="249" t="s">
        <v>1</v>
      </c>
      <c r="N249" s="250" t="s">
        <v>43</v>
      </c>
      <c r="O249" s="91"/>
      <c r="P249" s="251">
        <f>O249*H249</f>
        <v>0</v>
      </c>
      <c r="Q249" s="251">
        <v>0.10940999999999999</v>
      </c>
      <c r="R249" s="251">
        <f>Q249*H249</f>
        <v>0.10940999999999999</v>
      </c>
      <c r="S249" s="251">
        <v>0</v>
      </c>
      <c r="T249" s="25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3" t="s">
        <v>146</v>
      </c>
      <c r="AT249" s="253" t="s">
        <v>141</v>
      </c>
      <c r="AU249" s="253" t="s">
        <v>88</v>
      </c>
      <c r="AY249" s="17" t="s">
        <v>139</v>
      </c>
      <c r="BE249" s="254">
        <f>IF(N249="základní",J249,0)</f>
        <v>0</v>
      </c>
      <c r="BF249" s="254">
        <f>IF(N249="snížená",J249,0)</f>
        <v>0</v>
      </c>
      <c r="BG249" s="254">
        <f>IF(N249="zákl. přenesená",J249,0)</f>
        <v>0</v>
      </c>
      <c r="BH249" s="254">
        <f>IF(N249="sníž. přenesená",J249,0)</f>
        <v>0</v>
      </c>
      <c r="BI249" s="254">
        <f>IF(N249="nulová",J249,0)</f>
        <v>0</v>
      </c>
      <c r="BJ249" s="17" t="s">
        <v>86</v>
      </c>
      <c r="BK249" s="254">
        <f>ROUND(I249*H249,2)</f>
        <v>0</v>
      </c>
      <c r="BL249" s="17" t="s">
        <v>146</v>
      </c>
      <c r="BM249" s="253" t="s">
        <v>366</v>
      </c>
    </row>
    <row r="250" s="2" customFormat="1">
      <c r="A250" s="38"/>
      <c r="B250" s="39"/>
      <c r="C250" s="40"/>
      <c r="D250" s="257" t="s">
        <v>165</v>
      </c>
      <c r="E250" s="40"/>
      <c r="F250" s="277" t="s">
        <v>367</v>
      </c>
      <c r="G250" s="40"/>
      <c r="H250" s="40"/>
      <c r="I250" s="154"/>
      <c r="J250" s="40"/>
      <c r="K250" s="40"/>
      <c r="L250" s="44"/>
      <c r="M250" s="278"/>
      <c r="N250" s="279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165</v>
      </c>
      <c r="AU250" s="17" t="s">
        <v>88</v>
      </c>
    </row>
    <row r="251" s="2" customFormat="1" ht="16.5" customHeight="1">
      <c r="A251" s="38"/>
      <c r="B251" s="39"/>
      <c r="C251" s="243" t="s">
        <v>368</v>
      </c>
      <c r="D251" s="243" t="s">
        <v>141</v>
      </c>
      <c r="E251" s="244" t="s">
        <v>369</v>
      </c>
      <c r="F251" s="245" t="s">
        <v>370</v>
      </c>
      <c r="G251" s="246" t="s">
        <v>277</v>
      </c>
      <c r="H251" s="247">
        <v>3</v>
      </c>
      <c r="I251" s="248"/>
      <c r="J251" s="247">
        <f>ROUND(I251*H251,2)</f>
        <v>0</v>
      </c>
      <c r="K251" s="245" t="s">
        <v>145</v>
      </c>
      <c r="L251" s="44"/>
      <c r="M251" s="249" t="s">
        <v>1</v>
      </c>
      <c r="N251" s="250" t="s">
        <v>43</v>
      </c>
      <c r="O251" s="91"/>
      <c r="P251" s="251">
        <f>O251*H251</f>
        <v>0</v>
      </c>
      <c r="Q251" s="251">
        <v>0.00069999999999999999</v>
      </c>
      <c r="R251" s="251">
        <f>Q251*H251</f>
        <v>0.0020999999999999999</v>
      </c>
      <c r="S251" s="251">
        <v>0</v>
      </c>
      <c r="T251" s="25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3" t="s">
        <v>146</v>
      </c>
      <c r="AT251" s="253" t="s">
        <v>141</v>
      </c>
      <c r="AU251" s="253" t="s">
        <v>88</v>
      </c>
      <c r="AY251" s="17" t="s">
        <v>139</v>
      </c>
      <c r="BE251" s="254">
        <f>IF(N251="základní",J251,0)</f>
        <v>0</v>
      </c>
      <c r="BF251" s="254">
        <f>IF(N251="snížená",J251,0)</f>
        <v>0</v>
      </c>
      <c r="BG251" s="254">
        <f>IF(N251="zákl. přenesená",J251,0)</f>
        <v>0</v>
      </c>
      <c r="BH251" s="254">
        <f>IF(N251="sníž. přenesená",J251,0)</f>
        <v>0</v>
      </c>
      <c r="BI251" s="254">
        <f>IF(N251="nulová",J251,0)</f>
        <v>0</v>
      </c>
      <c r="BJ251" s="17" t="s">
        <v>86</v>
      </c>
      <c r="BK251" s="254">
        <f>ROUND(I251*H251,2)</f>
        <v>0</v>
      </c>
      <c r="BL251" s="17" t="s">
        <v>146</v>
      </c>
      <c r="BM251" s="253" t="s">
        <v>371</v>
      </c>
    </row>
    <row r="252" s="2" customFormat="1">
      <c r="A252" s="38"/>
      <c r="B252" s="39"/>
      <c r="C252" s="40"/>
      <c r="D252" s="257" t="s">
        <v>165</v>
      </c>
      <c r="E252" s="40"/>
      <c r="F252" s="277" t="s">
        <v>372</v>
      </c>
      <c r="G252" s="40"/>
      <c r="H252" s="40"/>
      <c r="I252" s="154"/>
      <c r="J252" s="40"/>
      <c r="K252" s="40"/>
      <c r="L252" s="44"/>
      <c r="M252" s="278"/>
      <c r="N252" s="279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165</v>
      </c>
      <c r="AU252" s="17" t="s">
        <v>88</v>
      </c>
    </row>
    <row r="253" s="13" customFormat="1">
      <c r="A253" s="13"/>
      <c r="B253" s="255"/>
      <c r="C253" s="256"/>
      <c r="D253" s="257" t="s">
        <v>148</v>
      </c>
      <c r="E253" s="258" t="s">
        <v>1</v>
      </c>
      <c r="F253" s="259" t="s">
        <v>156</v>
      </c>
      <c r="G253" s="256"/>
      <c r="H253" s="260">
        <v>3</v>
      </c>
      <c r="I253" s="261"/>
      <c r="J253" s="256"/>
      <c r="K253" s="256"/>
      <c r="L253" s="262"/>
      <c r="M253" s="263"/>
      <c r="N253" s="264"/>
      <c r="O253" s="264"/>
      <c r="P253" s="264"/>
      <c r="Q253" s="264"/>
      <c r="R253" s="264"/>
      <c r="S253" s="264"/>
      <c r="T253" s="26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6" t="s">
        <v>148</v>
      </c>
      <c r="AU253" s="266" t="s">
        <v>88</v>
      </c>
      <c r="AV253" s="13" t="s">
        <v>88</v>
      </c>
      <c r="AW253" s="13" t="s">
        <v>33</v>
      </c>
      <c r="AX253" s="13" t="s">
        <v>86</v>
      </c>
      <c r="AY253" s="266" t="s">
        <v>139</v>
      </c>
    </row>
    <row r="254" s="2" customFormat="1" ht="16.5" customHeight="1">
      <c r="A254" s="38"/>
      <c r="B254" s="39"/>
      <c r="C254" s="280" t="s">
        <v>373</v>
      </c>
      <c r="D254" s="280" t="s">
        <v>218</v>
      </c>
      <c r="E254" s="281" t="s">
        <v>374</v>
      </c>
      <c r="F254" s="282" t="s">
        <v>375</v>
      </c>
      <c r="G254" s="283" t="s">
        <v>277</v>
      </c>
      <c r="H254" s="284">
        <v>2</v>
      </c>
      <c r="I254" s="285"/>
      <c r="J254" s="284">
        <f>ROUND(I254*H254,2)</f>
        <v>0</v>
      </c>
      <c r="K254" s="282" t="s">
        <v>145</v>
      </c>
      <c r="L254" s="286"/>
      <c r="M254" s="287" t="s">
        <v>1</v>
      </c>
      <c r="N254" s="288" t="s">
        <v>43</v>
      </c>
      <c r="O254" s="91"/>
      <c r="P254" s="251">
        <f>O254*H254</f>
        <v>0</v>
      </c>
      <c r="Q254" s="251">
        <v>0.0025000000000000001</v>
      </c>
      <c r="R254" s="251">
        <f>Q254*H254</f>
        <v>0.0050000000000000001</v>
      </c>
      <c r="S254" s="251">
        <v>0</v>
      </c>
      <c r="T254" s="25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3" t="s">
        <v>182</v>
      </c>
      <c r="AT254" s="253" t="s">
        <v>218</v>
      </c>
      <c r="AU254" s="253" t="s">
        <v>88</v>
      </c>
      <c r="AY254" s="17" t="s">
        <v>139</v>
      </c>
      <c r="BE254" s="254">
        <f>IF(N254="základní",J254,0)</f>
        <v>0</v>
      </c>
      <c r="BF254" s="254">
        <f>IF(N254="snížená",J254,0)</f>
        <v>0</v>
      </c>
      <c r="BG254" s="254">
        <f>IF(N254="zákl. přenesená",J254,0)</f>
        <v>0</v>
      </c>
      <c r="BH254" s="254">
        <f>IF(N254="sníž. přenesená",J254,0)</f>
        <v>0</v>
      </c>
      <c r="BI254" s="254">
        <f>IF(N254="nulová",J254,0)</f>
        <v>0</v>
      </c>
      <c r="BJ254" s="17" t="s">
        <v>86</v>
      </c>
      <c r="BK254" s="254">
        <f>ROUND(I254*H254,2)</f>
        <v>0</v>
      </c>
      <c r="BL254" s="17" t="s">
        <v>146</v>
      </c>
      <c r="BM254" s="253" t="s">
        <v>376</v>
      </c>
    </row>
    <row r="255" s="2" customFormat="1" ht="16.5" customHeight="1">
      <c r="A255" s="38"/>
      <c r="B255" s="39"/>
      <c r="C255" s="280" t="s">
        <v>377</v>
      </c>
      <c r="D255" s="280" t="s">
        <v>218</v>
      </c>
      <c r="E255" s="281" t="s">
        <v>378</v>
      </c>
      <c r="F255" s="282" t="s">
        <v>379</v>
      </c>
      <c r="G255" s="283" t="s">
        <v>277</v>
      </c>
      <c r="H255" s="284">
        <v>1</v>
      </c>
      <c r="I255" s="285"/>
      <c r="J255" s="284">
        <f>ROUND(I255*H255,2)</f>
        <v>0</v>
      </c>
      <c r="K255" s="282" t="s">
        <v>145</v>
      </c>
      <c r="L255" s="286"/>
      <c r="M255" s="287" t="s">
        <v>1</v>
      </c>
      <c r="N255" s="288" t="s">
        <v>43</v>
      </c>
      <c r="O255" s="91"/>
      <c r="P255" s="251">
        <f>O255*H255</f>
        <v>0</v>
      </c>
      <c r="Q255" s="251">
        <v>0.0016999999999999999</v>
      </c>
      <c r="R255" s="251">
        <f>Q255*H255</f>
        <v>0.0016999999999999999</v>
      </c>
      <c r="S255" s="251">
        <v>0</v>
      </c>
      <c r="T255" s="25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3" t="s">
        <v>182</v>
      </c>
      <c r="AT255" s="253" t="s">
        <v>218</v>
      </c>
      <c r="AU255" s="253" t="s">
        <v>88</v>
      </c>
      <c r="AY255" s="17" t="s">
        <v>139</v>
      </c>
      <c r="BE255" s="254">
        <f>IF(N255="základní",J255,0)</f>
        <v>0</v>
      </c>
      <c r="BF255" s="254">
        <f>IF(N255="snížená",J255,0)</f>
        <v>0</v>
      </c>
      <c r="BG255" s="254">
        <f>IF(N255="zákl. přenesená",J255,0)</f>
        <v>0</v>
      </c>
      <c r="BH255" s="254">
        <f>IF(N255="sníž. přenesená",J255,0)</f>
        <v>0</v>
      </c>
      <c r="BI255" s="254">
        <f>IF(N255="nulová",J255,0)</f>
        <v>0</v>
      </c>
      <c r="BJ255" s="17" t="s">
        <v>86</v>
      </c>
      <c r="BK255" s="254">
        <f>ROUND(I255*H255,2)</f>
        <v>0</v>
      </c>
      <c r="BL255" s="17" t="s">
        <v>146</v>
      </c>
      <c r="BM255" s="253" t="s">
        <v>380</v>
      </c>
    </row>
    <row r="256" s="2" customFormat="1" ht="16.5" customHeight="1">
      <c r="A256" s="38"/>
      <c r="B256" s="39"/>
      <c r="C256" s="243" t="s">
        <v>187</v>
      </c>
      <c r="D256" s="243" t="s">
        <v>141</v>
      </c>
      <c r="E256" s="244" t="s">
        <v>381</v>
      </c>
      <c r="F256" s="245" t="s">
        <v>382</v>
      </c>
      <c r="G256" s="246" t="s">
        <v>277</v>
      </c>
      <c r="H256" s="247">
        <v>6</v>
      </c>
      <c r="I256" s="248"/>
      <c r="J256" s="247">
        <f>ROUND(I256*H256,2)</f>
        <v>0</v>
      </c>
      <c r="K256" s="245" t="s">
        <v>145</v>
      </c>
      <c r="L256" s="44"/>
      <c r="M256" s="249" t="s">
        <v>1</v>
      </c>
      <c r="N256" s="250" t="s">
        <v>43</v>
      </c>
      <c r="O256" s="91"/>
      <c r="P256" s="251">
        <f>O256*H256</f>
        <v>0</v>
      </c>
      <c r="Q256" s="251">
        <v>0.35743999999999998</v>
      </c>
      <c r="R256" s="251">
        <f>Q256*H256</f>
        <v>2.1446399999999999</v>
      </c>
      <c r="S256" s="251">
        <v>0</v>
      </c>
      <c r="T256" s="25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3" t="s">
        <v>146</v>
      </c>
      <c r="AT256" s="253" t="s">
        <v>141</v>
      </c>
      <c r="AU256" s="253" t="s">
        <v>88</v>
      </c>
      <c r="AY256" s="17" t="s">
        <v>139</v>
      </c>
      <c r="BE256" s="254">
        <f>IF(N256="základní",J256,0)</f>
        <v>0</v>
      </c>
      <c r="BF256" s="254">
        <f>IF(N256="snížená",J256,0)</f>
        <v>0</v>
      </c>
      <c r="BG256" s="254">
        <f>IF(N256="zákl. přenesená",J256,0)</f>
        <v>0</v>
      </c>
      <c r="BH256" s="254">
        <f>IF(N256="sníž. přenesená",J256,0)</f>
        <v>0</v>
      </c>
      <c r="BI256" s="254">
        <f>IF(N256="nulová",J256,0)</f>
        <v>0</v>
      </c>
      <c r="BJ256" s="17" t="s">
        <v>86</v>
      </c>
      <c r="BK256" s="254">
        <f>ROUND(I256*H256,2)</f>
        <v>0</v>
      </c>
      <c r="BL256" s="17" t="s">
        <v>146</v>
      </c>
      <c r="BM256" s="253" t="s">
        <v>383</v>
      </c>
    </row>
    <row r="257" s="2" customFormat="1">
      <c r="A257" s="38"/>
      <c r="B257" s="39"/>
      <c r="C257" s="40"/>
      <c r="D257" s="257" t="s">
        <v>165</v>
      </c>
      <c r="E257" s="40"/>
      <c r="F257" s="277" t="s">
        <v>384</v>
      </c>
      <c r="G257" s="40"/>
      <c r="H257" s="40"/>
      <c r="I257" s="154"/>
      <c r="J257" s="40"/>
      <c r="K257" s="40"/>
      <c r="L257" s="44"/>
      <c r="M257" s="278"/>
      <c r="N257" s="279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165</v>
      </c>
      <c r="AU257" s="17" t="s">
        <v>88</v>
      </c>
    </row>
    <row r="258" s="13" customFormat="1">
      <c r="A258" s="13"/>
      <c r="B258" s="255"/>
      <c r="C258" s="256"/>
      <c r="D258" s="257" t="s">
        <v>148</v>
      </c>
      <c r="E258" s="258" t="s">
        <v>1</v>
      </c>
      <c r="F258" s="259" t="s">
        <v>172</v>
      </c>
      <c r="G258" s="256"/>
      <c r="H258" s="260">
        <v>6</v>
      </c>
      <c r="I258" s="261"/>
      <c r="J258" s="256"/>
      <c r="K258" s="256"/>
      <c r="L258" s="262"/>
      <c r="M258" s="263"/>
      <c r="N258" s="264"/>
      <c r="O258" s="264"/>
      <c r="P258" s="264"/>
      <c r="Q258" s="264"/>
      <c r="R258" s="264"/>
      <c r="S258" s="264"/>
      <c r="T258" s="26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6" t="s">
        <v>148</v>
      </c>
      <c r="AU258" s="266" t="s">
        <v>88</v>
      </c>
      <c r="AV258" s="13" t="s">
        <v>88</v>
      </c>
      <c r="AW258" s="13" t="s">
        <v>33</v>
      </c>
      <c r="AX258" s="13" t="s">
        <v>86</v>
      </c>
      <c r="AY258" s="266" t="s">
        <v>139</v>
      </c>
    </row>
    <row r="259" s="2" customFormat="1" ht="16.5" customHeight="1">
      <c r="A259" s="38"/>
      <c r="B259" s="39"/>
      <c r="C259" s="280" t="s">
        <v>385</v>
      </c>
      <c r="D259" s="280" t="s">
        <v>218</v>
      </c>
      <c r="E259" s="281" t="s">
        <v>386</v>
      </c>
      <c r="F259" s="282" t="s">
        <v>387</v>
      </c>
      <c r="G259" s="283" t="s">
        <v>277</v>
      </c>
      <c r="H259" s="284">
        <v>6</v>
      </c>
      <c r="I259" s="285"/>
      <c r="J259" s="284">
        <f>ROUND(I259*H259,2)</f>
        <v>0</v>
      </c>
      <c r="K259" s="282" t="s">
        <v>145</v>
      </c>
      <c r="L259" s="286"/>
      <c r="M259" s="287" t="s">
        <v>1</v>
      </c>
      <c r="N259" s="288" t="s">
        <v>43</v>
      </c>
      <c r="O259" s="91"/>
      <c r="P259" s="251">
        <f>O259*H259</f>
        <v>0</v>
      </c>
      <c r="Q259" s="251">
        <v>0.056599999999999998</v>
      </c>
      <c r="R259" s="251">
        <f>Q259*H259</f>
        <v>0.33960000000000001</v>
      </c>
      <c r="S259" s="251">
        <v>0</v>
      </c>
      <c r="T259" s="25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3" t="s">
        <v>182</v>
      </c>
      <c r="AT259" s="253" t="s">
        <v>218</v>
      </c>
      <c r="AU259" s="253" t="s">
        <v>88</v>
      </c>
      <c r="AY259" s="17" t="s">
        <v>139</v>
      </c>
      <c r="BE259" s="254">
        <f>IF(N259="základní",J259,0)</f>
        <v>0</v>
      </c>
      <c r="BF259" s="254">
        <f>IF(N259="snížená",J259,0)</f>
        <v>0</v>
      </c>
      <c r="BG259" s="254">
        <f>IF(N259="zákl. přenesená",J259,0)</f>
        <v>0</v>
      </c>
      <c r="BH259" s="254">
        <f>IF(N259="sníž. přenesená",J259,0)</f>
        <v>0</v>
      </c>
      <c r="BI259" s="254">
        <f>IF(N259="nulová",J259,0)</f>
        <v>0</v>
      </c>
      <c r="BJ259" s="17" t="s">
        <v>86</v>
      </c>
      <c r="BK259" s="254">
        <f>ROUND(I259*H259,2)</f>
        <v>0</v>
      </c>
      <c r="BL259" s="17" t="s">
        <v>146</v>
      </c>
      <c r="BM259" s="253" t="s">
        <v>388</v>
      </c>
    </row>
    <row r="260" s="2" customFormat="1" ht="24" customHeight="1">
      <c r="A260" s="38"/>
      <c r="B260" s="39"/>
      <c r="C260" s="243" t="s">
        <v>389</v>
      </c>
      <c r="D260" s="243" t="s">
        <v>141</v>
      </c>
      <c r="E260" s="244" t="s">
        <v>390</v>
      </c>
      <c r="F260" s="245" t="s">
        <v>391</v>
      </c>
      <c r="G260" s="246" t="s">
        <v>290</v>
      </c>
      <c r="H260" s="247">
        <v>47</v>
      </c>
      <c r="I260" s="248"/>
      <c r="J260" s="247">
        <f>ROUND(I260*H260,2)</f>
        <v>0</v>
      </c>
      <c r="K260" s="245" t="s">
        <v>145</v>
      </c>
      <c r="L260" s="44"/>
      <c r="M260" s="249" t="s">
        <v>1</v>
      </c>
      <c r="N260" s="250" t="s">
        <v>43</v>
      </c>
      <c r="O260" s="91"/>
      <c r="P260" s="251">
        <f>O260*H260</f>
        <v>0</v>
      </c>
      <c r="Q260" s="251">
        <v>0.040079999999999998</v>
      </c>
      <c r="R260" s="251">
        <f>Q260*H260</f>
        <v>1.8837599999999999</v>
      </c>
      <c r="S260" s="251">
        <v>0</v>
      </c>
      <c r="T260" s="25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53" t="s">
        <v>146</v>
      </c>
      <c r="AT260" s="253" t="s">
        <v>141</v>
      </c>
      <c r="AU260" s="253" t="s">
        <v>88</v>
      </c>
      <c r="AY260" s="17" t="s">
        <v>139</v>
      </c>
      <c r="BE260" s="254">
        <f>IF(N260="základní",J260,0)</f>
        <v>0</v>
      </c>
      <c r="BF260" s="254">
        <f>IF(N260="snížená",J260,0)</f>
        <v>0</v>
      </c>
      <c r="BG260" s="254">
        <f>IF(N260="zákl. přenesená",J260,0)</f>
        <v>0</v>
      </c>
      <c r="BH260" s="254">
        <f>IF(N260="sníž. přenesená",J260,0)</f>
        <v>0</v>
      </c>
      <c r="BI260" s="254">
        <f>IF(N260="nulová",J260,0)</f>
        <v>0</v>
      </c>
      <c r="BJ260" s="17" t="s">
        <v>86</v>
      </c>
      <c r="BK260" s="254">
        <f>ROUND(I260*H260,2)</f>
        <v>0</v>
      </c>
      <c r="BL260" s="17" t="s">
        <v>146</v>
      </c>
      <c r="BM260" s="253" t="s">
        <v>392</v>
      </c>
    </row>
    <row r="261" s="2" customFormat="1">
      <c r="A261" s="38"/>
      <c r="B261" s="39"/>
      <c r="C261" s="40"/>
      <c r="D261" s="257" t="s">
        <v>165</v>
      </c>
      <c r="E261" s="40"/>
      <c r="F261" s="277" t="s">
        <v>393</v>
      </c>
      <c r="G261" s="40"/>
      <c r="H261" s="40"/>
      <c r="I261" s="154"/>
      <c r="J261" s="40"/>
      <c r="K261" s="40"/>
      <c r="L261" s="44"/>
      <c r="M261" s="278"/>
      <c r="N261" s="279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165</v>
      </c>
      <c r="AU261" s="17" t="s">
        <v>88</v>
      </c>
    </row>
    <row r="262" s="13" customFormat="1">
      <c r="A262" s="13"/>
      <c r="B262" s="255"/>
      <c r="C262" s="256"/>
      <c r="D262" s="257" t="s">
        <v>148</v>
      </c>
      <c r="E262" s="258" t="s">
        <v>1</v>
      </c>
      <c r="F262" s="259" t="s">
        <v>389</v>
      </c>
      <c r="G262" s="256"/>
      <c r="H262" s="260">
        <v>47</v>
      </c>
      <c r="I262" s="261"/>
      <c r="J262" s="256"/>
      <c r="K262" s="256"/>
      <c r="L262" s="262"/>
      <c r="M262" s="263"/>
      <c r="N262" s="264"/>
      <c r="O262" s="264"/>
      <c r="P262" s="264"/>
      <c r="Q262" s="264"/>
      <c r="R262" s="264"/>
      <c r="S262" s="264"/>
      <c r="T262" s="26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6" t="s">
        <v>148</v>
      </c>
      <c r="AU262" s="266" t="s">
        <v>88</v>
      </c>
      <c r="AV262" s="13" t="s">
        <v>88</v>
      </c>
      <c r="AW262" s="13" t="s">
        <v>33</v>
      </c>
      <c r="AX262" s="13" t="s">
        <v>86</v>
      </c>
      <c r="AY262" s="266" t="s">
        <v>139</v>
      </c>
    </row>
    <row r="263" s="14" customFormat="1">
      <c r="A263" s="14"/>
      <c r="B263" s="267"/>
      <c r="C263" s="268"/>
      <c r="D263" s="257" t="s">
        <v>148</v>
      </c>
      <c r="E263" s="269" t="s">
        <v>1</v>
      </c>
      <c r="F263" s="270" t="s">
        <v>161</v>
      </c>
      <c r="G263" s="268"/>
      <c r="H263" s="269" t="s">
        <v>1</v>
      </c>
      <c r="I263" s="271"/>
      <c r="J263" s="268"/>
      <c r="K263" s="268"/>
      <c r="L263" s="272"/>
      <c r="M263" s="273"/>
      <c r="N263" s="274"/>
      <c r="O263" s="274"/>
      <c r="P263" s="274"/>
      <c r="Q263" s="274"/>
      <c r="R263" s="274"/>
      <c r="S263" s="274"/>
      <c r="T263" s="27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6" t="s">
        <v>148</v>
      </c>
      <c r="AU263" s="276" t="s">
        <v>88</v>
      </c>
      <c r="AV263" s="14" t="s">
        <v>86</v>
      </c>
      <c r="AW263" s="14" t="s">
        <v>33</v>
      </c>
      <c r="AX263" s="14" t="s">
        <v>78</v>
      </c>
      <c r="AY263" s="276" t="s">
        <v>139</v>
      </c>
    </row>
    <row r="264" s="2" customFormat="1" ht="16.5" customHeight="1">
      <c r="A264" s="38"/>
      <c r="B264" s="39"/>
      <c r="C264" s="243" t="s">
        <v>394</v>
      </c>
      <c r="D264" s="243" t="s">
        <v>141</v>
      </c>
      <c r="E264" s="244" t="s">
        <v>395</v>
      </c>
      <c r="F264" s="245" t="s">
        <v>396</v>
      </c>
      <c r="G264" s="246" t="s">
        <v>277</v>
      </c>
      <c r="H264" s="247">
        <v>2</v>
      </c>
      <c r="I264" s="248"/>
      <c r="J264" s="247">
        <f>ROUND(I264*H264,2)</f>
        <v>0</v>
      </c>
      <c r="K264" s="245" t="s">
        <v>145</v>
      </c>
      <c r="L264" s="44"/>
      <c r="M264" s="249" t="s">
        <v>1</v>
      </c>
      <c r="N264" s="250" t="s">
        <v>43</v>
      </c>
      <c r="O264" s="91"/>
      <c r="P264" s="251">
        <f>O264*H264</f>
        <v>0</v>
      </c>
      <c r="Q264" s="251">
        <v>0.0011999999999999999</v>
      </c>
      <c r="R264" s="251">
        <f>Q264*H264</f>
        <v>0.0023999999999999998</v>
      </c>
      <c r="S264" s="251">
        <v>0</v>
      </c>
      <c r="T264" s="25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3" t="s">
        <v>146</v>
      </c>
      <c r="AT264" s="253" t="s">
        <v>141</v>
      </c>
      <c r="AU264" s="253" t="s">
        <v>88</v>
      </c>
      <c r="AY264" s="17" t="s">
        <v>139</v>
      </c>
      <c r="BE264" s="254">
        <f>IF(N264="základní",J264,0)</f>
        <v>0</v>
      </c>
      <c r="BF264" s="254">
        <f>IF(N264="snížená",J264,0)</f>
        <v>0</v>
      </c>
      <c r="BG264" s="254">
        <f>IF(N264="zákl. přenesená",J264,0)</f>
        <v>0</v>
      </c>
      <c r="BH264" s="254">
        <f>IF(N264="sníž. přenesená",J264,0)</f>
        <v>0</v>
      </c>
      <c r="BI264" s="254">
        <f>IF(N264="nulová",J264,0)</f>
        <v>0</v>
      </c>
      <c r="BJ264" s="17" t="s">
        <v>86</v>
      </c>
      <c r="BK264" s="254">
        <f>ROUND(I264*H264,2)</f>
        <v>0</v>
      </c>
      <c r="BL264" s="17" t="s">
        <v>146</v>
      </c>
      <c r="BM264" s="253" t="s">
        <v>397</v>
      </c>
    </row>
    <row r="265" s="2" customFormat="1">
      <c r="A265" s="38"/>
      <c r="B265" s="39"/>
      <c r="C265" s="40"/>
      <c r="D265" s="257" t="s">
        <v>165</v>
      </c>
      <c r="E265" s="40"/>
      <c r="F265" s="277" t="s">
        <v>398</v>
      </c>
      <c r="G265" s="40"/>
      <c r="H265" s="40"/>
      <c r="I265" s="154"/>
      <c r="J265" s="40"/>
      <c r="K265" s="40"/>
      <c r="L265" s="44"/>
      <c r="M265" s="278"/>
      <c r="N265" s="279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165</v>
      </c>
      <c r="AU265" s="17" t="s">
        <v>88</v>
      </c>
    </row>
    <row r="266" s="2" customFormat="1" ht="16.5" customHeight="1">
      <c r="A266" s="38"/>
      <c r="B266" s="39"/>
      <c r="C266" s="280" t="s">
        <v>399</v>
      </c>
      <c r="D266" s="280" t="s">
        <v>218</v>
      </c>
      <c r="E266" s="281" t="s">
        <v>400</v>
      </c>
      <c r="F266" s="282" t="s">
        <v>401</v>
      </c>
      <c r="G266" s="283" t="s">
        <v>277</v>
      </c>
      <c r="H266" s="284">
        <v>2</v>
      </c>
      <c r="I266" s="285"/>
      <c r="J266" s="284">
        <f>ROUND(I266*H266,2)</f>
        <v>0</v>
      </c>
      <c r="K266" s="282" t="s">
        <v>145</v>
      </c>
      <c r="L266" s="286"/>
      <c r="M266" s="287" t="s">
        <v>1</v>
      </c>
      <c r="N266" s="288" t="s">
        <v>43</v>
      </c>
      <c r="O266" s="91"/>
      <c r="P266" s="251">
        <f>O266*H266</f>
        <v>0</v>
      </c>
      <c r="Q266" s="251">
        <v>0.02</v>
      </c>
      <c r="R266" s="251">
        <f>Q266*H266</f>
        <v>0.040000000000000001</v>
      </c>
      <c r="S266" s="251">
        <v>0</v>
      </c>
      <c r="T266" s="25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3" t="s">
        <v>182</v>
      </c>
      <c r="AT266" s="253" t="s">
        <v>218</v>
      </c>
      <c r="AU266" s="253" t="s">
        <v>88</v>
      </c>
      <c r="AY266" s="17" t="s">
        <v>139</v>
      </c>
      <c r="BE266" s="254">
        <f>IF(N266="základní",J266,0)</f>
        <v>0</v>
      </c>
      <c r="BF266" s="254">
        <f>IF(N266="snížená",J266,0)</f>
        <v>0</v>
      </c>
      <c r="BG266" s="254">
        <f>IF(N266="zákl. přenesená",J266,0)</f>
        <v>0</v>
      </c>
      <c r="BH266" s="254">
        <f>IF(N266="sníž. přenesená",J266,0)</f>
        <v>0</v>
      </c>
      <c r="BI266" s="254">
        <f>IF(N266="nulová",J266,0)</f>
        <v>0</v>
      </c>
      <c r="BJ266" s="17" t="s">
        <v>86</v>
      </c>
      <c r="BK266" s="254">
        <f>ROUND(I266*H266,2)</f>
        <v>0</v>
      </c>
      <c r="BL266" s="17" t="s">
        <v>146</v>
      </c>
      <c r="BM266" s="253" t="s">
        <v>402</v>
      </c>
    </row>
    <row r="267" s="12" customFormat="1" ht="22.8" customHeight="1">
      <c r="A267" s="12"/>
      <c r="B267" s="227"/>
      <c r="C267" s="228"/>
      <c r="D267" s="229" t="s">
        <v>77</v>
      </c>
      <c r="E267" s="241" t="s">
        <v>403</v>
      </c>
      <c r="F267" s="241" t="s">
        <v>404</v>
      </c>
      <c r="G267" s="228"/>
      <c r="H267" s="228"/>
      <c r="I267" s="231"/>
      <c r="J267" s="242">
        <f>BK267</f>
        <v>0</v>
      </c>
      <c r="K267" s="228"/>
      <c r="L267" s="233"/>
      <c r="M267" s="234"/>
      <c r="N267" s="235"/>
      <c r="O267" s="235"/>
      <c r="P267" s="236">
        <f>SUM(P268:P272)</f>
        <v>0</v>
      </c>
      <c r="Q267" s="235"/>
      <c r="R267" s="236">
        <f>SUM(R268:R272)</f>
        <v>0</v>
      </c>
      <c r="S267" s="235"/>
      <c r="T267" s="237">
        <f>SUM(T268:T272)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8" t="s">
        <v>86</v>
      </c>
      <c r="AT267" s="239" t="s">
        <v>77</v>
      </c>
      <c r="AU267" s="239" t="s">
        <v>86</v>
      </c>
      <c r="AY267" s="238" t="s">
        <v>139</v>
      </c>
      <c r="BK267" s="240">
        <f>SUM(BK268:BK272)</f>
        <v>0</v>
      </c>
    </row>
    <row r="268" s="2" customFormat="1" ht="16.5" customHeight="1">
      <c r="A268" s="38"/>
      <c r="B268" s="39"/>
      <c r="C268" s="243" t="s">
        <v>310</v>
      </c>
      <c r="D268" s="243" t="s">
        <v>141</v>
      </c>
      <c r="E268" s="244" t="s">
        <v>405</v>
      </c>
      <c r="F268" s="245" t="s">
        <v>406</v>
      </c>
      <c r="G268" s="246" t="s">
        <v>271</v>
      </c>
      <c r="H268" s="247">
        <v>310.00999999999999</v>
      </c>
      <c r="I268" s="248"/>
      <c r="J268" s="247">
        <f>ROUND(I268*H268,2)</f>
        <v>0</v>
      </c>
      <c r="K268" s="245" t="s">
        <v>145</v>
      </c>
      <c r="L268" s="44"/>
      <c r="M268" s="249" t="s">
        <v>1</v>
      </c>
      <c r="N268" s="250" t="s">
        <v>43</v>
      </c>
      <c r="O268" s="91"/>
      <c r="P268" s="251">
        <f>O268*H268</f>
        <v>0</v>
      </c>
      <c r="Q268" s="251">
        <v>0</v>
      </c>
      <c r="R268" s="251">
        <f>Q268*H268</f>
        <v>0</v>
      </c>
      <c r="S268" s="251">
        <v>0</v>
      </c>
      <c r="T268" s="25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3" t="s">
        <v>146</v>
      </c>
      <c r="AT268" s="253" t="s">
        <v>141</v>
      </c>
      <c r="AU268" s="253" t="s">
        <v>88</v>
      </c>
      <c r="AY268" s="17" t="s">
        <v>139</v>
      </c>
      <c r="BE268" s="254">
        <f>IF(N268="základní",J268,0)</f>
        <v>0</v>
      </c>
      <c r="BF268" s="254">
        <f>IF(N268="snížená",J268,0)</f>
        <v>0</v>
      </c>
      <c r="BG268" s="254">
        <f>IF(N268="zákl. přenesená",J268,0)</f>
        <v>0</v>
      </c>
      <c r="BH268" s="254">
        <f>IF(N268="sníž. přenesená",J268,0)</f>
        <v>0</v>
      </c>
      <c r="BI268" s="254">
        <f>IF(N268="nulová",J268,0)</f>
        <v>0</v>
      </c>
      <c r="BJ268" s="17" t="s">
        <v>86</v>
      </c>
      <c r="BK268" s="254">
        <f>ROUND(I268*H268,2)</f>
        <v>0</v>
      </c>
      <c r="BL268" s="17" t="s">
        <v>146</v>
      </c>
      <c r="BM268" s="253" t="s">
        <v>407</v>
      </c>
    </row>
    <row r="269" s="2" customFormat="1" ht="16.5" customHeight="1">
      <c r="A269" s="38"/>
      <c r="B269" s="39"/>
      <c r="C269" s="243" t="s">
        <v>408</v>
      </c>
      <c r="D269" s="243" t="s">
        <v>141</v>
      </c>
      <c r="E269" s="244" t="s">
        <v>409</v>
      </c>
      <c r="F269" s="245" t="s">
        <v>410</v>
      </c>
      <c r="G269" s="246" t="s">
        <v>271</v>
      </c>
      <c r="H269" s="247">
        <v>310.00999999999999</v>
      </c>
      <c r="I269" s="248"/>
      <c r="J269" s="247">
        <f>ROUND(I269*H269,2)</f>
        <v>0</v>
      </c>
      <c r="K269" s="245" t="s">
        <v>145</v>
      </c>
      <c r="L269" s="44"/>
      <c r="M269" s="249" t="s">
        <v>1</v>
      </c>
      <c r="N269" s="250" t="s">
        <v>43</v>
      </c>
      <c r="O269" s="91"/>
      <c r="P269" s="251">
        <f>O269*H269</f>
        <v>0</v>
      </c>
      <c r="Q269" s="251">
        <v>0</v>
      </c>
      <c r="R269" s="251">
        <f>Q269*H269</f>
        <v>0</v>
      </c>
      <c r="S269" s="251">
        <v>0</v>
      </c>
      <c r="T269" s="25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3" t="s">
        <v>146</v>
      </c>
      <c r="AT269" s="253" t="s">
        <v>141</v>
      </c>
      <c r="AU269" s="253" t="s">
        <v>88</v>
      </c>
      <c r="AY269" s="17" t="s">
        <v>139</v>
      </c>
      <c r="BE269" s="254">
        <f>IF(N269="základní",J269,0)</f>
        <v>0</v>
      </c>
      <c r="BF269" s="254">
        <f>IF(N269="snížená",J269,0)</f>
        <v>0</v>
      </c>
      <c r="BG269" s="254">
        <f>IF(N269="zákl. přenesená",J269,0)</f>
        <v>0</v>
      </c>
      <c r="BH269" s="254">
        <f>IF(N269="sníž. přenesená",J269,0)</f>
        <v>0</v>
      </c>
      <c r="BI269" s="254">
        <f>IF(N269="nulová",J269,0)</f>
        <v>0</v>
      </c>
      <c r="BJ269" s="17" t="s">
        <v>86</v>
      </c>
      <c r="BK269" s="254">
        <f>ROUND(I269*H269,2)</f>
        <v>0</v>
      </c>
      <c r="BL269" s="17" t="s">
        <v>146</v>
      </c>
      <c r="BM269" s="253" t="s">
        <v>411</v>
      </c>
    </row>
    <row r="270" s="2" customFormat="1" ht="24" customHeight="1">
      <c r="A270" s="38"/>
      <c r="B270" s="39"/>
      <c r="C270" s="243" t="s">
        <v>412</v>
      </c>
      <c r="D270" s="243" t="s">
        <v>141</v>
      </c>
      <c r="E270" s="244" t="s">
        <v>413</v>
      </c>
      <c r="F270" s="245" t="s">
        <v>414</v>
      </c>
      <c r="G270" s="246" t="s">
        <v>271</v>
      </c>
      <c r="H270" s="247">
        <v>6200.1999999999998</v>
      </c>
      <c r="I270" s="248"/>
      <c r="J270" s="247">
        <f>ROUND(I270*H270,2)</f>
        <v>0</v>
      </c>
      <c r="K270" s="245" t="s">
        <v>145</v>
      </c>
      <c r="L270" s="44"/>
      <c r="M270" s="249" t="s">
        <v>1</v>
      </c>
      <c r="N270" s="250" t="s">
        <v>43</v>
      </c>
      <c r="O270" s="91"/>
      <c r="P270" s="251">
        <f>O270*H270</f>
        <v>0</v>
      </c>
      <c r="Q270" s="251">
        <v>0</v>
      </c>
      <c r="R270" s="251">
        <f>Q270*H270</f>
        <v>0</v>
      </c>
      <c r="S270" s="251">
        <v>0</v>
      </c>
      <c r="T270" s="25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3" t="s">
        <v>146</v>
      </c>
      <c r="AT270" s="253" t="s">
        <v>141</v>
      </c>
      <c r="AU270" s="253" t="s">
        <v>88</v>
      </c>
      <c r="AY270" s="17" t="s">
        <v>139</v>
      </c>
      <c r="BE270" s="254">
        <f>IF(N270="základní",J270,0)</f>
        <v>0</v>
      </c>
      <c r="BF270" s="254">
        <f>IF(N270="snížená",J270,0)</f>
        <v>0</v>
      </c>
      <c r="BG270" s="254">
        <f>IF(N270="zákl. přenesená",J270,0)</f>
        <v>0</v>
      </c>
      <c r="BH270" s="254">
        <f>IF(N270="sníž. přenesená",J270,0)</f>
        <v>0</v>
      </c>
      <c r="BI270" s="254">
        <f>IF(N270="nulová",J270,0)</f>
        <v>0</v>
      </c>
      <c r="BJ270" s="17" t="s">
        <v>86</v>
      </c>
      <c r="BK270" s="254">
        <f>ROUND(I270*H270,2)</f>
        <v>0</v>
      </c>
      <c r="BL270" s="17" t="s">
        <v>146</v>
      </c>
      <c r="BM270" s="253" t="s">
        <v>415</v>
      </c>
    </row>
    <row r="271" s="13" customFormat="1">
      <c r="A271" s="13"/>
      <c r="B271" s="255"/>
      <c r="C271" s="256"/>
      <c r="D271" s="257" t="s">
        <v>148</v>
      </c>
      <c r="E271" s="258" t="s">
        <v>1</v>
      </c>
      <c r="F271" s="259" t="s">
        <v>416</v>
      </c>
      <c r="G271" s="256"/>
      <c r="H271" s="260">
        <v>1550.05</v>
      </c>
      <c r="I271" s="261"/>
      <c r="J271" s="256"/>
      <c r="K271" s="256"/>
      <c r="L271" s="262"/>
      <c r="M271" s="263"/>
      <c r="N271" s="264"/>
      <c r="O271" s="264"/>
      <c r="P271" s="264"/>
      <c r="Q271" s="264"/>
      <c r="R271" s="264"/>
      <c r="S271" s="264"/>
      <c r="T271" s="26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6" t="s">
        <v>148</v>
      </c>
      <c r="AU271" s="266" t="s">
        <v>88</v>
      </c>
      <c r="AV271" s="13" t="s">
        <v>88</v>
      </c>
      <c r="AW271" s="13" t="s">
        <v>33</v>
      </c>
      <c r="AX271" s="13" t="s">
        <v>86</v>
      </c>
      <c r="AY271" s="266" t="s">
        <v>139</v>
      </c>
    </row>
    <row r="272" s="13" customFormat="1">
      <c r="A272" s="13"/>
      <c r="B272" s="255"/>
      <c r="C272" s="256"/>
      <c r="D272" s="257" t="s">
        <v>148</v>
      </c>
      <c r="E272" s="256"/>
      <c r="F272" s="259" t="s">
        <v>417</v>
      </c>
      <c r="G272" s="256"/>
      <c r="H272" s="260">
        <v>6200.1999999999998</v>
      </c>
      <c r="I272" s="261"/>
      <c r="J272" s="256"/>
      <c r="K272" s="256"/>
      <c r="L272" s="262"/>
      <c r="M272" s="263"/>
      <c r="N272" s="264"/>
      <c r="O272" s="264"/>
      <c r="P272" s="264"/>
      <c r="Q272" s="264"/>
      <c r="R272" s="264"/>
      <c r="S272" s="264"/>
      <c r="T272" s="26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6" t="s">
        <v>148</v>
      </c>
      <c r="AU272" s="266" t="s">
        <v>88</v>
      </c>
      <c r="AV272" s="13" t="s">
        <v>88</v>
      </c>
      <c r="AW272" s="13" t="s">
        <v>4</v>
      </c>
      <c r="AX272" s="13" t="s">
        <v>86</v>
      </c>
      <c r="AY272" s="266" t="s">
        <v>139</v>
      </c>
    </row>
    <row r="273" s="12" customFormat="1" ht="25.92" customHeight="1">
      <c r="A273" s="12"/>
      <c r="B273" s="227"/>
      <c r="C273" s="228"/>
      <c r="D273" s="229" t="s">
        <v>77</v>
      </c>
      <c r="E273" s="230" t="s">
        <v>418</v>
      </c>
      <c r="F273" s="230" t="s">
        <v>419</v>
      </c>
      <c r="G273" s="228"/>
      <c r="H273" s="228"/>
      <c r="I273" s="231"/>
      <c r="J273" s="232">
        <f>BK273</f>
        <v>0</v>
      </c>
      <c r="K273" s="228"/>
      <c r="L273" s="233"/>
      <c r="M273" s="234"/>
      <c r="N273" s="235"/>
      <c r="O273" s="235"/>
      <c r="P273" s="236">
        <f>P274</f>
        <v>0</v>
      </c>
      <c r="Q273" s="235"/>
      <c r="R273" s="236">
        <f>R274</f>
        <v>0</v>
      </c>
      <c r="S273" s="235"/>
      <c r="T273" s="237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38" t="s">
        <v>146</v>
      </c>
      <c r="AT273" s="239" t="s">
        <v>77</v>
      </c>
      <c r="AU273" s="239" t="s">
        <v>78</v>
      </c>
      <c r="AY273" s="238" t="s">
        <v>139</v>
      </c>
      <c r="BK273" s="240">
        <f>BK274</f>
        <v>0</v>
      </c>
    </row>
    <row r="274" s="12" customFormat="1" ht="22.8" customHeight="1">
      <c r="A274" s="12"/>
      <c r="B274" s="227"/>
      <c r="C274" s="228"/>
      <c r="D274" s="229" t="s">
        <v>77</v>
      </c>
      <c r="E274" s="241" t="s">
        <v>420</v>
      </c>
      <c r="F274" s="241" t="s">
        <v>421</v>
      </c>
      <c r="G274" s="228"/>
      <c r="H274" s="228"/>
      <c r="I274" s="231"/>
      <c r="J274" s="242">
        <f>BK274</f>
        <v>0</v>
      </c>
      <c r="K274" s="228"/>
      <c r="L274" s="233"/>
      <c r="M274" s="234"/>
      <c r="N274" s="235"/>
      <c r="O274" s="235"/>
      <c r="P274" s="236">
        <f>SUM(P275:P278)</f>
        <v>0</v>
      </c>
      <c r="Q274" s="235"/>
      <c r="R274" s="236">
        <f>SUM(R275:R278)</f>
        <v>0</v>
      </c>
      <c r="S274" s="235"/>
      <c r="T274" s="237">
        <f>SUM(T275:T278)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8" t="s">
        <v>146</v>
      </c>
      <c r="AT274" s="239" t="s">
        <v>77</v>
      </c>
      <c r="AU274" s="239" t="s">
        <v>86</v>
      </c>
      <c r="AY274" s="238" t="s">
        <v>139</v>
      </c>
      <c r="BK274" s="240">
        <f>SUM(BK275:BK278)</f>
        <v>0</v>
      </c>
    </row>
    <row r="275" s="2" customFormat="1" ht="16.5" customHeight="1">
      <c r="A275" s="38"/>
      <c r="B275" s="39"/>
      <c r="C275" s="243" t="s">
        <v>422</v>
      </c>
      <c r="D275" s="243" t="s">
        <v>141</v>
      </c>
      <c r="E275" s="244" t="s">
        <v>423</v>
      </c>
      <c r="F275" s="245" t="s">
        <v>424</v>
      </c>
      <c r="G275" s="246" t="s">
        <v>277</v>
      </c>
      <c r="H275" s="247">
        <v>3</v>
      </c>
      <c r="I275" s="248"/>
      <c r="J275" s="247">
        <f>ROUND(I275*H275,2)</f>
        <v>0</v>
      </c>
      <c r="K275" s="245" t="s">
        <v>145</v>
      </c>
      <c r="L275" s="44"/>
      <c r="M275" s="249" t="s">
        <v>1</v>
      </c>
      <c r="N275" s="250" t="s">
        <v>43</v>
      </c>
      <c r="O275" s="91"/>
      <c r="P275" s="251">
        <f>O275*H275</f>
        <v>0</v>
      </c>
      <c r="Q275" s="251">
        <v>0</v>
      </c>
      <c r="R275" s="251">
        <f>Q275*H275</f>
        <v>0</v>
      </c>
      <c r="S275" s="251">
        <v>0</v>
      </c>
      <c r="T275" s="25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53" t="s">
        <v>278</v>
      </c>
      <c r="AT275" s="253" t="s">
        <v>141</v>
      </c>
      <c r="AU275" s="253" t="s">
        <v>88</v>
      </c>
      <c r="AY275" s="17" t="s">
        <v>139</v>
      </c>
      <c r="BE275" s="254">
        <f>IF(N275="základní",J275,0)</f>
        <v>0</v>
      </c>
      <c r="BF275" s="254">
        <f>IF(N275="snížená",J275,0)</f>
        <v>0</v>
      </c>
      <c r="BG275" s="254">
        <f>IF(N275="zákl. přenesená",J275,0)</f>
        <v>0</v>
      </c>
      <c r="BH275" s="254">
        <f>IF(N275="sníž. přenesená",J275,0)</f>
        <v>0</v>
      </c>
      <c r="BI275" s="254">
        <f>IF(N275="nulová",J275,0)</f>
        <v>0</v>
      </c>
      <c r="BJ275" s="17" t="s">
        <v>86</v>
      </c>
      <c r="BK275" s="254">
        <f>ROUND(I275*H275,2)</f>
        <v>0</v>
      </c>
      <c r="BL275" s="17" t="s">
        <v>278</v>
      </c>
      <c r="BM275" s="253" t="s">
        <v>425</v>
      </c>
    </row>
    <row r="276" s="13" customFormat="1">
      <c r="A276" s="13"/>
      <c r="B276" s="255"/>
      <c r="C276" s="256"/>
      <c r="D276" s="257" t="s">
        <v>148</v>
      </c>
      <c r="E276" s="258" t="s">
        <v>1</v>
      </c>
      <c r="F276" s="259" t="s">
        <v>426</v>
      </c>
      <c r="G276" s="256"/>
      <c r="H276" s="260">
        <v>3</v>
      </c>
      <c r="I276" s="261"/>
      <c r="J276" s="256"/>
      <c r="K276" s="256"/>
      <c r="L276" s="262"/>
      <c r="M276" s="263"/>
      <c r="N276" s="264"/>
      <c r="O276" s="264"/>
      <c r="P276" s="264"/>
      <c r="Q276" s="264"/>
      <c r="R276" s="264"/>
      <c r="S276" s="264"/>
      <c r="T276" s="26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6" t="s">
        <v>148</v>
      </c>
      <c r="AU276" s="266" t="s">
        <v>88</v>
      </c>
      <c r="AV276" s="13" t="s">
        <v>88</v>
      </c>
      <c r="AW276" s="13" t="s">
        <v>33</v>
      </c>
      <c r="AX276" s="13" t="s">
        <v>86</v>
      </c>
      <c r="AY276" s="266" t="s">
        <v>139</v>
      </c>
    </row>
    <row r="277" s="2" customFormat="1" ht="24" customHeight="1">
      <c r="A277" s="38"/>
      <c r="B277" s="39"/>
      <c r="C277" s="243" t="s">
        <v>427</v>
      </c>
      <c r="D277" s="243" t="s">
        <v>141</v>
      </c>
      <c r="E277" s="244" t="s">
        <v>428</v>
      </c>
      <c r="F277" s="245" t="s">
        <v>429</v>
      </c>
      <c r="G277" s="246" t="s">
        <v>290</v>
      </c>
      <c r="H277" s="247">
        <v>10</v>
      </c>
      <c r="I277" s="248"/>
      <c r="J277" s="247">
        <f>ROUND(I277*H277,2)</f>
        <v>0</v>
      </c>
      <c r="K277" s="245" t="s">
        <v>145</v>
      </c>
      <c r="L277" s="44"/>
      <c r="M277" s="249" t="s">
        <v>1</v>
      </c>
      <c r="N277" s="250" t="s">
        <v>43</v>
      </c>
      <c r="O277" s="91"/>
      <c r="P277" s="251">
        <f>O277*H277</f>
        <v>0</v>
      </c>
      <c r="Q277" s="251">
        <v>0</v>
      </c>
      <c r="R277" s="251">
        <f>Q277*H277</f>
        <v>0</v>
      </c>
      <c r="S277" s="251">
        <v>0</v>
      </c>
      <c r="T277" s="252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3" t="s">
        <v>278</v>
      </c>
      <c r="AT277" s="253" t="s">
        <v>141</v>
      </c>
      <c r="AU277" s="253" t="s">
        <v>88</v>
      </c>
      <c r="AY277" s="17" t="s">
        <v>139</v>
      </c>
      <c r="BE277" s="254">
        <f>IF(N277="základní",J277,0)</f>
        <v>0</v>
      </c>
      <c r="BF277" s="254">
        <f>IF(N277="snížená",J277,0)</f>
        <v>0</v>
      </c>
      <c r="BG277" s="254">
        <f>IF(N277="zákl. přenesená",J277,0)</f>
        <v>0</v>
      </c>
      <c r="BH277" s="254">
        <f>IF(N277="sníž. přenesená",J277,0)</f>
        <v>0</v>
      </c>
      <c r="BI277" s="254">
        <f>IF(N277="nulová",J277,0)</f>
        <v>0</v>
      </c>
      <c r="BJ277" s="17" t="s">
        <v>86</v>
      </c>
      <c r="BK277" s="254">
        <f>ROUND(I277*H277,2)</f>
        <v>0</v>
      </c>
      <c r="BL277" s="17" t="s">
        <v>278</v>
      </c>
      <c r="BM277" s="253" t="s">
        <v>430</v>
      </c>
    </row>
    <row r="278" s="2" customFormat="1" ht="16.5" customHeight="1">
      <c r="A278" s="38"/>
      <c r="B278" s="39"/>
      <c r="C278" s="243" t="s">
        <v>431</v>
      </c>
      <c r="D278" s="243" t="s">
        <v>141</v>
      </c>
      <c r="E278" s="244" t="s">
        <v>432</v>
      </c>
      <c r="F278" s="245" t="s">
        <v>433</v>
      </c>
      <c r="G278" s="246" t="s">
        <v>144</v>
      </c>
      <c r="H278" s="247">
        <v>10</v>
      </c>
      <c r="I278" s="248"/>
      <c r="J278" s="247">
        <f>ROUND(I278*H278,2)</f>
        <v>0</v>
      </c>
      <c r="K278" s="245" t="s">
        <v>145</v>
      </c>
      <c r="L278" s="44"/>
      <c r="M278" s="249" t="s">
        <v>1</v>
      </c>
      <c r="N278" s="250" t="s">
        <v>43</v>
      </c>
      <c r="O278" s="91"/>
      <c r="P278" s="251">
        <f>O278*H278</f>
        <v>0</v>
      </c>
      <c r="Q278" s="251">
        <v>0</v>
      </c>
      <c r="R278" s="251">
        <f>Q278*H278</f>
        <v>0</v>
      </c>
      <c r="S278" s="251">
        <v>0</v>
      </c>
      <c r="T278" s="252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53" t="s">
        <v>278</v>
      </c>
      <c r="AT278" s="253" t="s">
        <v>141</v>
      </c>
      <c r="AU278" s="253" t="s">
        <v>88</v>
      </c>
      <c r="AY278" s="17" t="s">
        <v>139</v>
      </c>
      <c r="BE278" s="254">
        <f>IF(N278="základní",J278,0)</f>
        <v>0</v>
      </c>
      <c r="BF278" s="254">
        <f>IF(N278="snížená",J278,0)</f>
        <v>0</v>
      </c>
      <c r="BG278" s="254">
        <f>IF(N278="zákl. přenesená",J278,0)</f>
        <v>0</v>
      </c>
      <c r="BH278" s="254">
        <f>IF(N278="sníž. přenesená",J278,0)</f>
        <v>0</v>
      </c>
      <c r="BI278" s="254">
        <f>IF(N278="nulová",J278,0)</f>
        <v>0</v>
      </c>
      <c r="BJ278" s="17" t="s">
        <v>86</v>
      </c>
      <c r="BK278" s="254">
        <f>ROUND(I278*H278,2)</f>
        <v>0</v>
      </c>
      <c r="BL278" s="17" t="s">
        <v>278</v>
      </c>
      <c r="BM278" s="253" t="s">
        <v>434</v>
      </c>
    </row>
    <row r="279" s="12" customFormat="1" ht="25.92" customHeight="1">
      <c r="A279" s="12"/>
      <c r="B279" s="227"/>
      <c r="C279" s="228"/>
      <c r="D279" s="229" t="s">
        <v>77</v>
      </c>
      <c r="E279" s="230" t="s">
        <v>435</v>
      </c>
      <c r="F279" s="230" t="s">
        <v>436</v>
      </c>
      <c r="G279" s="228"/>
      <c r="H279" s="228"/>
      <c r="I279" s="231"/>
      <c r="J279" s="232">
        <f>BK279</f>
        <v>0</v>
      </c>
      <c r="K279" s="228"/>
      <c r="L279" s="233"/>
      <c r="M279" s="234"/>
      <c r="N279" s="235"/>
      <c r="O279" s="235"/>
      <c r="P279" s="236">
        <f>SUM(P280:P283)</f>
        <v>0</v>
      </c>
      <c r="Q279" s="235"/>
      <c r="R279" s="236">
        <f>SUM(R280:R283)</f>
        <v>0</v>
      </c>
      <c r="S279" s="235"/>
      <c r="T279" s="237">
        <f>SUM(T280:T283)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8" t="s">
        <v>146</v>
      </c>
      <c r="AT279" s="239" t="s">
        <v>77</v>
      </c>
      <c r="AU279" s="239" t="s">
        <v>78</v>
      </c>
      <c r="AY279" s="238" t="s">
        <v>139</v>
      </c>
      <c r="BK279" s="240">
        <f>SUM(BK280:BK283)</f>
        <v>0</v>
      </c>
    </row>
    <row r="280" s="2" customFormat="1" ht="16.5" customHeight="1">
      <c r="A280" s="38"/>
      <c r="B280" s="39"/>
      <c r="C280" s="243" t="s">
        <v>437</v>
      </c>
      <c r="D280" s="243" t="s">
        <v>141</v>
      </c>
      <c r="E280" s="244" t="s">
        <v>438</v>
      </c>
      <c r="F280" s="245" t="s">
        <v>439</v>
      </c>
      <c r="G280" s="246" t="s">
        <v>277</v>
      </c>
      <c r="H280" s="247">
        <v>2</v>
      </c>
      <c r="I280" s="248"/>
      <c r="J280" s="247">
        <f>ROUND(I280*H280,2)</f>
        <v>0</v>
      </c>
      <c r="K280" s="245" t="s">
        <v>145</v>
      </c>
      <c r="L280" s="44"/>
      <c r="M280" s="249" t="s">
        <v>1</v>
      </c>
      <c r="N280" s="250" t="s">
        <v>43</v>
      </c>
      <c r="O280" s="91"/>
      <c r="P280" s="251">
        <f>O280*H280</f>
        <v>0</v>
      </c>
      <c r="Q280" s="251">
        <v>0</v>
      </c>
      <c r="R280" s="251">
        <f>Q280*H280</f>
        <v>0</v>
      </c>
      <c r="S280" s="251">
        <v>0</v>
      </c>
      <c r="T280" s="25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3" t="s">
        <v>440</v>
      </c>
      <c r="AT280" s="253" t="s">
        <v>141</v>
      </c>
      <c r="AU280" s="253" t="s">
        <v>86</v>
      </c>
      <c r="AY280" s="17" t="s">
        <v>139</v>
      </c>
      <c r="BE280" s="254">
        <f>IF(N280="základní",J280,0)</f>
        <v>0</v>
      </c>
      <c r="BF280" s="254">
        <f>IF(N280="snížená",J280,0)</f>
        <v>0</v>
      </c>
      <c r="BG280" s="254">
        <f>IF(N280="zákl. přenesená",J280,0)</f>
        <v>0</v>
      </c>
      <c r="BH280" s="254">
        <f>IF(N280="sníž. přenesená",J280,0)</f>
        <v>0</v>
      </c>
      <c r="BI280" s="254">
        <f>IF(N280="nulová",J280,0)</f>
        <v>0</v>
      </c>
      <c r="BJ280" s="17" t="s">
        <v>86</v>
      </c>
      <c r="BK280" s="254">
        <f>ROUND(I280*H280,2)</f>
        <v>0</v>
      </c>
      <c r="BL280" s="17" t="s">
        <v>440</v>
      </c>
      <c r="BM280" s="253" t="s">
        <v>441</v>
      </c>
    </row>
    <row r="281" s="2" customFormat="1" ht="16.5" customHeight="1">
      <c r="A281" s="38"/>
      <c r="B281" s="39"/>
      <c r="C281" s="243" t="s">
        <v>442</v>
      </c>
      <c r="D281" s="243" t="s">
        <v>141</v>
      </c>
      <c r="E281" s="244" t="s">
        <v>443</v>
      </c>
      <c r="F281" s="245" t="s">
        <v>444</v>
      </c>
      <c r="G281" s="246" t="s">
        <v>445</v>
      </c>
      <c r="H281" s="247">
        <v>1</v>
      </c>
      <c r="I281" s="248"/>
      <c r="J281" s="247">
        <f>ROUND(I281*H281,2)</f>
        <v>0</v>
      </c>
      <c r="K281" s="245" t="s">
        <v>145</v>
      </c>
      <c r="L281" s="44"/>
      <c r="M281" s="249" t="s">
        <v>1</v>
      </c>
      <c r="N281" s="250" t="s">
        <v>43</v>
      </c>
      <c r="O281" s="91"/>
      <c r="P281" s="251">
        <f>O281*H281</f>
        <v>0</v>
      </c>
      <c r="Q281" s="251">
        <v>0</v>
      </c>
      <c r="R281" s="251">
        <f>Q281*H281</f>
        <v>0</v>
      </c>
      <c r="S281" s="251">
        <v>0</v>
      </c>
      <c r="T281" s="252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53" t="s">
        <v>440</v>
      </c>
      <c r="AT281" s="253" t="s">
        <v>141</v>
      </c>
      <c r="AU281" s="253" t="s">
        <v>86</v>
      </c>
      <c r="AY281" s="17" t="s">
        <v>139</v>
      </c>
      <c r="BE281" s="254">
        <f>IF(N281="základní",J281,0)</f>
        <v>0</v>
      </c>
      <c r="BF281" s="254">
        <f>IF(N281="snížená",J281,0)</f>
        <v>0</v>
      </c>
      <c r="BG281" s="254">
        <f>IF(N281="zákl. přenesená",J281,0)</f>
        <v>0</v>
      </c>
      <c r="BH281" s="254">
        <f>IF(N281="sníž. přenesená",J281,0)</f>
        <v>0</v>
      </c>
      <c r="BI281" s="254">
        <f>IF(N281="nulová",J281,0)</f>
        <v>0</v>
      </c>
      <c r="BJ281" s="17" t="s">
        <v>86</v>
      </c>
      <c r="BK281" s="254">
        <f>ROUND(I281*H281,2)</f>
        <v>0</v>
      </c>
      <c r="BL281" s="17" t="s">
        <v>440</v>
      </c>
      <c r="BM281" s="253" t="s">
        <v>446</v>
      </c>
    </row>
    <row r="282" s="2" customFormat="1" ht="16.5" customHeight="1">
      <c r="A282" s="38"/>
      <c r="B282" s="39"/>
      <c r="C282" s="243" t="s">
        <v>447</v>
      </c>
      <c r="D282" s="243" t="s">
        <v>141</v>
      </c>
      <c r="E282" s="244" t="s">
        <v>448</v>
      </c>
      <c r="F282" s="245" t="s">
        <v>449</v>
      </c>
      <c r="G282" s="246" t="s">
        <v>445</v>
      </c>
      <c r="H282" s="247">
        <v>1</v>
      </c>
      <c r="I282" s="248"/>
      <c r="J282" s="247">
        <f>ROUND(I282*H282,2)</f>
        <v>0</v>
      </c>
      <c r="K282" s="245" t="s">
        <v>145</v>
      </c>
      <c r="L282" s="44"/>
      <c r="M282" s="249" t="s">
        <v>1</v>
      </c>
      <c r="N282" s="250" t="s">
        <v>43</v>
      </c>
      <c r="O282" s="91"/>
      <c r="P282" s="251">
        <f>O282*H282</f>
        <v>0</v>
      </c>
      <c r="Q282" s="251">
        <v>0</v>
      </c>
      <c r="R282" s="251">
        <f>Q282*H282</f>
        <v>0</v>
      </c>
      <c r="S282" s="251">
        <v>0</v>
      </c>
      <c r="T282" s="25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3" t="s">
        <v>440</v>
      </c>
      <c r="AT282" s="253" t="s">
        <v>141</v>
      </c>
      <c r="AU282" s="253" t="s">
        <v>86</v>
      </c>
      <c r="AY282" s="17" t="s">
        <v>139</v>
      </c>
      <c r="BE282" s="254">
        <f>IF(N282="základní",J282,0)</f>
        <v>0</v>
      </c>
      <c r="BF282" s="254">
        <f>IF(N282="snížená",J282,0)</f>
        <v>0</v>
      </c>
      <c r="BG282" s="254">
        <f>IF(N282="zákl. přenesená",J282,0)</f>
        <v>0</v>
      </c>
      <c r="BH282" s="254">
        <f>IF(N282="sníž. přenesená",J282,0)</f>
        <v>0</v>
      </c>
      <c r="BI282" s="254">
        <f>IF(N282="nulová",J282,0)</f>
        <v>0</v>
      </c>
      <c r="BJ282" s="17" t="s">
        <v>86</v>
      </c>
      <c r="BK282" s="254">
        <f>ROUND(I282*H282,2)</f>
        <v>0</v>
      </c>
      <c r="BL282" s="17" t="s">
        <v>440</v>
      </c>
      <c r="BM282" s="253" t="s">
        <v>450</v>
      </c>
    </row>
    <row r="283" s="2" customFormat="1" ht="16.5" customHeight="1">
      <c r="A283" s="38"/>
      <c r="B283" s="39"/>
      <c r="C283" s="243" t="s">
        <v>451</v>
      </c>
      <c r="D283" s="243" t="s">
        <v>141</v>
      </c>
      <c r="E283" s="244" t="s">
        <v>452</v>
      </c>
      <c r="F283" s="245" t="s">
        <v>453</v>
      </c>
      <c r="G283" s="246" t="s">
        <v>445</v>
      </c>
      <c r="H283" s="247">
        <v>1</v>
      </c>
      <c r="I283" s="248"/>
      <c r="J283" s="247">
        <f>ROUND(I283*H283,2)</f>
        <v>0</v>
      </c>
      <c r="K283" s="245" t="s">
        <v>145</v>
      </c>
      <c r="L283" s="44"/>
      <c r="M283" s="289" t="s">
        <v>1</v>
      </c>
      <c r="N283" s="290" t="s">
        <v>43</v>
      </c>
      <c r="O283" s="291"/>
      <c r="P283" s="292">
        <f>O283*H283</f>
        <v>0</v>
      </c>
      <c r="Q283" s="292">
        <v>0</v>
      </c>
      <c r="R283" s="292">
        <f>Q283*H283</f>
        <v>0</v>
      </c>
      <c r="S283" s="292">
        <v>0</v>
      </c>
      <c r="T283" s="29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3" t="s">
        <v>440</v>
      </c>
      <c r="AT283" s="253" t="s">
        <v>141</v>
      </c>
      <c r="AU283" s="253" t="s">
        <v>86</v>
      </c>
      <c r="AY283" s="17" t="s">
        <v>139</v>
      </c>
      <c r="BE283" s="254">
        <f>IF(N283="základní",J283,0)</f>
        <v>0</v>
      </c>
      <c r="BF283" s="254">
        <f>IF(N283="snížená",J283,0)</f>
        <v>0</v>
      </c>
      <c r="BG283" s="254">
        <f>IF(N283="zákl. přenesená",J283,0)</f>
        <v>0</v>
      </c>
      <c r="BH283" s="254">
        <f>IF(N283="sníž. přenesená",J283,0)</f>
        <v>0</v>
      </c>
      <c r="BI283" s="254">
        <f>IF(N283="nulová",J283,0)</f>
        <v>0</v>
      </c>
      <c r="BJ283" s="17" t="s">
        <v>86</v>
      </c>
      <c r="BK283" s="254">
        <f>ROUND(I283*H283,2)</f>
        <v>0</v>
      </c>
      <c r="BL283" s="17" t="s">
        <v>440</v>
      </c>
      <c r="BM283" s="253" t="s">
        <v>454</v>
      </c>
    </row>
    <row r="284" s="2" customFormat="1" ht="6.96" customHeight="1">
      <c r="A284" s="38"/>
      <c r="B284" s="66"/>
      <c r="C284" s="67"/>
      <c r="D284" s="67"/>
      <c r="E284" s="67"/>
      <c r="F284" s="67"/>
      <c r="G284" s="67"/>
      <c r="H284" s="67"/>
      <c r="I284" s="192"/>
      <c r="J284" s="67"/>
      <c r="K284" s="67"/>
      <c r="L284" s="44"/>
      <c r="M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</row>
  </sheetData>
  <sheetProtection sheet="1" autoFilter="0" formatColumns="0" formatRows="0" objects="1" scenarios="1" spinCount="100000" saltValue="t36U6+72xRZa0rwhcdXTEESWgX1WyX+JjBXuyImO6rbI72qK9hUatl//KHNK0hai+HQkgkhtbJMhuYo1R0rDjA==" hashValue="SqoM3fJI/W2Y1DJ2MGUUL/clAAQwrJ5pyA6ijBoonX/jN9qY3Qu8ygBQtv+XN5admjh2WiNeQSzZDeSiVBk/3Q==" algorithmName="SHA-512" password="CC35"/>
  <autoFilter ref="C126:K28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="1" customFormat="1" ht="24.96" customHeight="1">
      <c r="B4" s="20"/>
      <c r="D4" s="150" t="s">
        <v>105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15</v>
      </c>
      <c r="I6" s="146"/>
      <c r="L6" s="20"/>
    </row>
    <row r="7" s="1" customFormat="1" ht="16.5" customHeight="1">
      <c r="B7" s="20"/>
      <c r="E7" s="153" t="str">
        <f>'Rekapitulace stavby'!K6</f>
        <v>Cyklo Suchdolská - V Sedlci, číslo akce 2950170, Praha 6_MONTÁŽ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106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455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456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457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17</v>
      </c>
      <c r="E13" s="38"/>
      <c r="F13" s="141" t="s">
        <v>1</v>
      </c>
      <c r="G13" s="38"/>
      <c r="H13" s="38"/>
      <c r="I13" s="156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19</v>
      </c>
      <c r="E14" s="38"/>
      <c r="F14" s="141" t="s">
        <v>20</v>
      </c>
      <c r="G14" s="38"/>
      <c r="H14" s="38"/>
      <c r="I14" s="156" t="s">
        <v>21</v>
      </c>
      <c r="J14" s="157" t="str">
        <f>'Rekapitulace stavby'!AN8</f>
        <v>2. 7. 2019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23</v>
      </c>
      <c r="E16" s="38"/>
      <c r="F16" s="38"/>
      <c r="G16" s="38"/>
      <c r="H16" s="38"/>
      <c r="I16" s="156" t="s">
        <v>24</v>
      </c>
      <c r="J16" s="141" t="s">
        <v>25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28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29</v>
      </c>
      <c r="E19" s="38"/>
      <c r="F19" s="38"/>
      <c r="G19" s="38"/>
      <c r="H19" s="38"/>
      <c r="I19" s="156" t="s">
        <v>24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31</v>
      </c>
      <c r="E22" s="38"/>
      <c r="F22" s="38"/>
      <c r="G22" s="38"/>
      <c r="H22" s="38"/>
      <c r="I22" s="156" t="s">
        <v>24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34</v>
      </c>
      <c r="E25" s="38"/>
      <c r="F25" s="38"/>
      <c r="G25" s="38"/>
      <c r="H25" s="38"/>
      <c r="I25" s="156" t="s">
        <v>24</v>
      </c>
      <c r="J25" s="141" t="s">
        <v>35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32</v>
      </c>
      <c r="F26" s="38"/>
      <c r="G26" s="38"/>
      <c r="H26" s="38"/>
      <c r="I26" s="156" t="s">
        <v>27</v>
      </c>
      <c r="J26" s="141" t="s">
        <v>36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38</v>
      </c>
      <c r="E32" s="38"/>
      <c r="F32" s="38"/>
      <c r="G32" s="38"/>
      <c r="H32" s="38"/>
      <c r="I32" s="154"/>
      <c r="J32" s="166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40</v>
      </c>
      <c r="G34" s="38"/>
      <c r="H34" s="38"/>
      <c r="I34" s="168" t="s">
        <v>39</v>
      </c>
      <c r="J34" s="167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42</v>
      </c>
      <c r="E35" s="152" t="s">
        <v>43</v>
      </c>
      <c r="F35" s="170">
        <f>ROUND((SUM(BE126:BE354)),  2)</f>
        <v>0</v>
      </c>
      <c r="G35" s="38"/>
      <c r="H35" s="38"/>
      <c r="I35" s="171">
        <v>0.20999999999999999</v>
      </c>
      <c r="J35" s="170">
        <f>ROUND(((SUM(BE126:BE354))*I35),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44</v>
      </c>
      <c r="F36" s="170">
        <f>ROUND((SUM(BF126:BF354)),  2)</f>
        <v>0</v>
      </c>
      <c r="G36" s="38"/>
      <c r="H36" s="38"/>
      <c r="I36" s="171">
        <v>0.14999999999999999</v>
      </c>
      <c r="J36" s="170">
        <f>ROUND(((SUM(BF126:BF354))*I36),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45</v>
      </c>
      <c r="F37" s="170">
        <f>ROUND((SUM(BG126:BG354)),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46</v>
      </c>
      <c r="F38" s="170">
        <f>ROUND((SUM(BH126:BH354)),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47</v>
      </c>
      <c r="F39" s="170">
        <f>ROUND((SUM(BI126:BI354)),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48</v>
      </c>
      <c r="E41" s="174"/>
      <c r="F41" s="174"/>
      <c r="G41" s="175" t="s">
        <v>49</v>
      </c>
      <c r="H41" s="176" t="s">
        <v>50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96" t="str">
        <f>E7</f>
        <v>Cyklo Suchdolská - V Sedlci, číslo akce 2950170, Praha 6_MONTÁŽ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106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455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456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D.2.a - Opěrná zeď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19</v>
      </c>
      <c r="D91" s="40"/>
      <c r="E91" s="40"/>
      <c r="F91" s="27" t="str">
        <f>F14</f>
        <v>Praha 6</v>
      </c>
      <c r="G91" s="40"/>
      <c r="H91" s="40"/>
      <c r="I91" s="156" t="s">
        <v>21</v>
      </c>
      <c r="J91" s="79" t="str">
        <f>IF(J14="","",J14)</f>
        <v>2. 7. 2019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23</v>
      </c>
      <c r="D93" s="40"/>
      <c r="E93" s="40"/>
      <c r="F93" s="27" t="str">
        <f>E17</f>
        <v>TSK hl. m. Prahy, a.s.</v>
      </c>
      <c r="G93" s="40"/>
      <c r="H93" s="40"/>
      <c r="I93" s="156" t="s">
        <v>31</v>
      </c>
      <c r="J93" s="36" t="str">
        <f>E23</f>
        <v>Sinpps,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156" t="s">
        <v>34</v>
      </c>
      <c r="J94" s="36" t="str">
        <f>E26</f>
        <v>Sinpps,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109</v>
      </c>
      <c r="D96" s="198"/>
      <c r="E96" s="198"/>
      <c r="F96" s="198"/>
      <c r="G96" s="198"/>
      <c r="H96" s="198"/>
      <c r="I96" s="199"/>
      <c r="J96" s="200" t="s">
        <v>110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111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112</v>
      </c>
    </row>
    <row r="99" s="9" customFormat="1" ht="24.96" customHeight="1">
      <c r="A99" s="9"/>
      <c r="B99" s="202"/>
      <c r="C99" s="203"/>
      <c r="D99" s="204" t="s">
        <v>113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458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116</v>
      </c>
      <c r="E101" s="211"/>
      <c r="F101" s="211"/>
      <c r="G101" s="211"/>
      <c r="H101" s="211"/>
      <c r="I101" s="212"/>
      <c r="J101" s="213">
        <f>J238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117</v>
      </c>
      <c r="E102" s="211"/>
      <c r="F102" s="211"/>
      <c r="G102" s="211"/>
      <c r="H102" s="211"/>
      <c r="I102" s="212"/>
      <c r="J102" s="213">
        <f>J298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119</v>
      </c>
      <c r="E103" s="211"/>
      <c r="F103" s="211"/>
      <c r="G103" s="211"/>
      <c r="H103" s="211"/>
      <c r="I103" s="212"/>
      <c r="J103" s="213">
        <f>J344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459</v>
      </c>
      <c r="E104" s="211"/>
      <c r="F104" s="211"/>
      <c r="G104" s="211"/>
      <c r="H104" s="211"/>
      <c r="I104" s="212"/>
      <c r="J104" s="213">
        <f>J349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124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15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96" t="str">
        <f>E7</f>
        <v>Cyklo Suchdolská - V Sedlci, číslo akce 2950170, Praha 6_MONTÁŽ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106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96" t="s">
        <v>455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456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D.2.a - Opěrná zeď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19</v>
      </c>
      <c r="D120" s="40"/>
      <c r="E120" s="40"/>
      <c r="F120" s="27" t="str">
        <f>F14</f>
        <v>Praha 6</v>
      </c>
      <c r="G120" s="40"/>
      <c r="H120" s="40"/>
      <c r="I120" s="156" t="s">
        <v>21</v>
      </c>
      <c r="J120" s="79" t="str">
        <f>IF(J14="","",J14)</f>
        <v>2. 7. 2019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23</v>
      </c>
      <c r="D122" s="40"/>
      <c r="E122" s="40"/>
      <c r="F122" s="27" t="str">
        <f>E17</f>
        <v>TSK hl. m. Prahy, a.s.</v>
      </c>
      <c r="G122" s="40"/>
      <c r="H122" s="40"/>
      <c r="I122" s="156" t="s">
        <v>31</v>
      </c>
      <c r="J122" s="36" t="str">
        <f>E23</f>
        <v>Sinpps,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29</v>
      </c>
      <c r="D123" s="40"/>
      <c r="E123" s="40"/>
      <c r="F123" s="27" t="str">
        <f>IF(E20="","",E20)</f>
        <v>Vyplň údaj</v>
      </c>
      <c r="G123" s="40"/>
      <c r="H123" s="40"/>
      <c r="I123" s="156" t="s">
        <v>34</v>
      </c>
      <c r="J123" s="36" t="str">
        <f>E26</f>
        <v>Sinpps,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215"/>
      <c r="B125" s="216"/>
      <c r="C125" s="217" t="s">
        <v>125</v>
      </c>
      <c r="D125" s="218" t="s">
        <v>63</v>
      </c>
      <c r="E125" s="218" t="s">
        <v>59</v>
      </c>
      <c r="F125" s="218" t="s">
        <v>60</v>
      </c>
      <c r="G125" s="218" t="s">
        <v>126</v>
      </c>
      <c r="H125" s="218" t="s">
        <v>127</v>
      </c>
      <c r="I125" s="219" t="s">
        <v>128</v>
      </c>
      <c r="J125" s="218" t="s">
        <v>110</v>
      </c>
      <c r="K125" s="220" t="s">
        <v>129</v>
      </c>
      <c r="L125" s="221"/>
      <c r="M125" s="100" t="s">
        <v>1</v>
      </c>
      <c r="N125" s="101" t="s">
        <v>42</v>
      </c>
      <c r="O125" s="101" t="s">
        <v>130</v>
      </c>
      <c r="P125" s="101" t="s">
        <v>131</v>
      </c>
      <c r="Q125" s="101" t="s">
        <v>132</v>
      </c>
      <c r="R125" s="101" t="s">
        <v>133</v>
      </c>
      <c r="S125" s="101" t="s">
        <v>134</v>
      </c>
      <c r="T125" s="102" t="s">
        <v>135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="2" customFormat="1" ht="22.8" customHeight="1">
      <c r="A126" s="38"/>
      <c r="B126" s="39"/>
      <c r="C126" s="107" t="s">
        <v>136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</f>
        <v>0</v>
      </c>
      <c r="Q126" s="104"/>
      <c r="R126" s="224">
        <f>R127</f>
        <v>559.61300359999996</v>
      </c>
      <c r="S126" s="104"/>
      <c r="T126" s="225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77</v>
      </c>
      <c r="AU126" s="17" t="s">
        <v>112</v>
      </c>
      <c r="BK126" s="226">
        <f>BK127</f>
        <v>0</v>
      </c>
    </row>
    <row r="127" s="12" customFormat="1" ht="25.92" customHeight="1">
      <c r="A127" s="12"/>
      <c r="B127" s="227"/>
      <c r="C127" s="228"/>
      <c r="D127" s="229" t="s">
        <v>77</v>
      </c>
      <c r="E127" s="230" t="s">
        <v>137</v>
      </c>
      <c r="F127" s="230" t="s">
        <v>138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P128+P238+P298+P344+P349</f>
        <v>0</v>
      </c>
      <c r="Q127" s="235"/>
      <c r="R127" s="236">
        <f>R128+R238+R298+R344+R349</f>
        <v>559.61300359999996</v>
      </c>
      <c r="S127" s="235"/>
      <c r="T127" s="237">
        <f>T128+T238+T298+T344+T349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86</v>
      </c>
      <c r="AT127" s="239" t="s">
        <v>77</v>
      </c>
      <c r="AU127" s="239" t="s">
        <v>78</v>
      </c>
      <c r="AY127" s="238" t="s">
        <v>139</v>
      </c>
      <c r="BK127" s="240">
        <f>BK128+BK238+BK298+BK344+BK349</f>
        <v>0</v>
      </c>
    </row>
    <row r="128" s="12" customFormat="1" ht="22.8" customHeight="1">
      <c r="A128" s="12"/>
      <c r="B128" s="227"/>
      <c r="C128" s="228"/>
      <c r="D128" s="229" t="s">
        <v>77</v>
      </c>
      <c r="E128" s="241" t="s">
        <v>198</v>
      </c>
      <c r="F128" s="241" t="s">
        <v>460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SUM(P129:P237)</f>
        <v>0</v>
      </c>
      <c r="Q128" s="235"/>
      <c r="R128" s="236">
        <f>SUM(R129:R237)</f>
        <v>0</v>
      </c>
      <c r="S128" s="235"/>
      <c r="T128" s="237">
        <f>SUM(T129:T237)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146</v>
      </c>
      <c r="AT128" s="239" t="s">
        <v>77</v>
      </c>
      <c r="AU128" s="239" t="s">
        <v>86</v>
      </c>
      <c r="AY128" s="238" t="s">
        <v>139</v>
      </c>
      <c r="BK128" s="240">
        <f>SUM(BK129:BK237)</f>
        <v>0</v>
      </c>
    </row>
    <row r="129" s="2" customFormat="1" ht="16.5" customHeight="1">
      <c r="A129" s="38"/>
      <c r="B129" s="39"/>
      <c r="C129" s="243" t="s">
        <v>86</v>
      </c>
      <c r="D129" s="243" t="s">
        <v>141</v>
      </c>
      <c r="E129" s="244" t="s">
        <v>461</v>
      </c>
      <c r="F129" s="245" t="s">
        <v>462</v>
      </c>
      <c r="G129" s="246" t="s">
        <v>153</v>
      </c>
      <c r="H129" s="247">
        <v>266.80000000000001</v>
      </c>
      <c r="I129" s="248"/>
      <c r="J129" s="247">
        <f>ROUND(I129*H129,2)</f>
        <v>0</v>
      </c>
      <c r="K129" s="245" t="s">
        <v>145</v>
      </c>
      <c r="L129" s="44"/>
      <c r="M129" s="249" t="s">
        <v>1</v>
      </c>
      <c r="N129" s="250" t="s">
        <v>43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146</v>
      </c>
      <c r="AT129" s="253" t="s">
        <v>141</v>
      </c>
      <c r="AU129" s="253" t="s">
        <v>88</v>
      </c>
      <c r="AY129" s="17" t="s">
        <v>139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86</v>
      </c>
      <c r="BK129" s="254">
        <f>ROUND(I129*H129,2)</f>
        <v>0</v>
      </c>
      <c r="BL129" s="17" t="s">
        <v>146</v>
      </c>
      <c r="BM129" s="253" t="s">
        <v>463</v>
      </c>
    </row>
    <row r="130" s="14" customFormat="1">
      <c r="A130" s="14"/>
      <c r="B130" s="267"/>
      <c r="C130" s="268"/>
      <c r="D130" s="257" t="s">
        <v>148</v>
      </c>
      <c r="E130" s="269" t="s">
        <v>1</v>
      </c>
      <c r="F130" s="270" t="s">
        <v>464</v>
      </c>
      <c r="G130" s="268"/>
      <c r="H130" s="269" t="s">
        <v>1</v>
      </c>
      <c r="I130" s="271"/>
      <c r="J130" s="268"/>
      <c r="K130" s="268"/>
      <c r="L130" s="272"/>
      <c r="M130" s="273"/>
      <c r="N130" s="274"/>
      <c r="O130" s="274"/>
      <c r="P130" s="274"/>
      <c r="Q130" s="274"/>
      <c r="R130" s="274"/>
      <c r="S130" s="274"/>
      <c r="T130" s="27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6" t="s">
        <v>148</v>
      </c>
      <c r="AU130" s="276" t="s">
        <v>88</v>
      </c>
      <c r="AV130" s="14" t="s">
        <v>86</v>
      </c>
      <c r="AW130" s="14" t="s">
        <v>33</v>
      </c>
      <c r="AX130" s="14" t="s">
        <v>78</v>
      </c>
      <c r="AY130" s="276" t="s">
        <v>139</v>
      </c>
    </row>
    <row r="131" s="13" customFormat="1">
      <c r="A131" s="13"/>
      <c r="B131" s="255"/>
      <c r="C131" s="256"/>
      <c r="D131" s="257" t="s">
        <v>148</v>
      </c>
      <c r="E131" s="258" t="s">
        <v>1</v>
      </c>
      <c r="F131" s="259" t="s">
        <v>465</v>
      </c>
      <c r="G131" s="256"/>
      <c r="H131" s="260">
        <v>31.800000000000001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148</v>
      </c>
      <c r="AU131" s="266" t="s">
        <v>88</v>
      </c>
      <c r="AV131" s="13" t="s">
        <v>88</v>
      </c>
      <c r="AW131" s="13" t="s">
        <v>33</v>
      </c>
      <c r="AX131" s="13" t="s">
        <v>78</v>
      </c>
      <c r="AY131" s="266" t="s">
        <v>139</v>
      </c>
    </row>
    <row r="132" s="14" customFormat="1">
      <c r="A132" s="14"/>
      <c r="B132" s="267"/>
      <c r="C132" s="268"/>
      <c r="D132" s="257" t="s">
        <v>148</v>
      </c>
      <c r="E132" s="269" t="s">
        <v>1</v>
      </c>
      <c r="F132" s="270" t="s">
        <v>466</v>
      </c>
      <c r="G132" s="268"/>
      <c r="H132" s="269" t="s">
        <v>1</v>
      </c>
      <c r="I132" s="271"/>
      <c r="J132" s="268"/>
      <c r="K132" s="268"/>
      <c r="L132" s="272"/>
      <c r="M132" s="273"/>
      <c r="N132" s="274"/>
      <c r="O132" s="274"/>
      <c r="P132" s="274"/>
      <c r="Q132" s="274"/>
      <c r="R132" s="274"/>
      <c r="S132" s="274"/>
      <c r="T132" s="27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6" t="s">
        <v>148</v>
      </c>
      <c r="AU132" s="276" t="s">
        <v>88</v>
      </c>
      <c r="AV132" s="14" t="s">
        <v>86</v>
      </c>
      <c r="AW132" s="14" t="s">
        <v>33</v>
      </c>
      <c r="AX132" s="14" t="s">
        <v>78</v>
      </c>
      <c r="AY132" s="276" t="s">
        <v>139</v>
      </c>
    </row>
    <row r="133" s="13" customFormat="1">
      <c r="A133" s="13"/>
      <c r="B133" s="255"/>
      <c r="C133" s="256"/>
      <c r="D133" s="257" t="s">
        <v>148</v>
      </c>
      <c r="E133" s="258" t="s">
        <v>1</v>
      </c>
      <c r="F133" s="259" t="s">
        <v>467</v>
      </c>
      <c r="G133" s="256"/>
      <c r="H133" s="260">
        <v>48.299999999999997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148</v>
      </c>
      <c r="AU133" s="266" t="s">
        <v>88</v>
      </c>
      <c r="AV133" s="13" t="s">
        <v>88</v>
      </c>
      <c r="AW133" s="13" t="s">
        <v>33</v>
      </c>
      <c r="AX133" s="13" t="s">
        <v>78</v>
      </c>
      <c r="AY133" s="266" t="s">
        <v>139</v>
      </c>
    </row>
    <row r="134" s="14" customFormat="1">
      <c r="A134" s="14"/>
      <c r="B134" s="267"/>
      <c r="C134" s="268"/>
      <c r="D134" s="257" t="s">
        <v>148</v>
      </c>
      <c r="E134" s="269" t="s">
        <v>1</v>
      </c>
      <c r="F134" s="270" t="s">
        <v>468</v>
      </c>
      <c r="G134" s="268"/>
      <c r="H134" s="269" t="s">
        <v>1</v>
      </c>
      <c r="I134" s="271"/>
      <c r="J134" s="268"/>
      <c r="K134" s="268"/>
      <c r="L134" s="272"/>
      <c r="M134" s="273"/>
      <c r="N134" s="274"/>
      <c r="O134" s="274"/>
      <c r="P134" s="274"/>
      <c r="Q134" s="274"/>
      <c r="R134" s="274"/>
      <c r="S134" s="274"/>
      <c r="T134" s="27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6" t="s">
        <v>148</v>
      </c>
      <c r="AU134" s="276" t="s">
        <v>88</v>
      </c>
      <c r="AV134" s="14" t="s">
        <v>86</v>
      </c>
      <c r="AW134" s="14" t="s">
        <v>33</v>
      </c>
      <c r="AX134" s="14" t="s">
        <v>78</v>
      </c>
      <c r="AY134" s="276" t="s">
        <v>139</v>
      </c>
    </row>
    <row r="135" s="13" customFormat="1">
      <c r="A135" s="13"/>
      <c r="B135" s="255"/>
      <c r="C135" s="256"/>
      <c r="D135" s="257" t="s">
        <v>148</v>
      </c>
      <c r="E135" s="258" t="s">
        <v>1</v>
      </c>
      <c r="F135" s="259" t="s">
        <v>469</v>
      </c>
      <c r="G135" s="256"/>
      <c r="H135" s="260">
        <v>53.899999999999999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148</v>
      </c>
      <c r="AU135" s="266" t="s">
        <v>88</v>
      </c>
      <c r="AV135" s="13" t="s">
        <v>88</v>
      </c>
      <c r="AW135" s="13" t="s">
        <v>33</v>
      </c>
      <c r="AX135" s="13" t="s">
        <v>78</v>
      </c>
      <c r="AY135" s="266" t="s">
        <v>139</v>
      </c>
    </row>
    <row r="136" s="14" customFormat="1">
      <c r="A136" s="14"/>
      <c r="B136" s="267"/>
      <c r="C136" s="268"/>
      <c r="D136" s="257" t="s">
        <v>148</v>
      </c>
      <c r="E136" s="269" t="s">
        <v>1</v>
      </c>
      <c r="F136" s="270" t="s">
        <v>470</v>
      </c>
      <c r="G136" s="268"/>
      <c r="H136" s="269" t="s">
        <v>1</v>
      </c>
      <c r="I136" s="271"/>
      <c r="J136" s="268"/>
      <c r="K136" s="268"/>
      <c r="L136" s="272"/>
      <c r="M136" s="273"/>
      <c r="N136" s="274"/>
      <c r="O136" s="274"/>
      <c r="P136" s="274"/>
      <c r="Q136" s="274"/>
      <c r="R136" s="274"/>
      <c r="S136" s="274"/>
      <c r="T136" s="27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6" t="s">
        <v>148</v>
      </c>
      <c r="AU136" s="276" t="s">
        <v>88</v>
      </c>
      <c r="AV136" s="14" t="s">
        <v>86</v>
      </c>
      <c r="AW136" s="14" t="s">
        <v>33</v>
      </c>
      <c r="AX136" s="14" t="s">
        <v>78</v>
      </c>
      <c r="AY136" s="276" t="s">
        <v>139</v>
      </c>
    </row>
    <row r="137" s="13" customFormat="1">
      <c r="A137" s="13"/>
      <c r="B137" s="255"/>
      <c r="C137" s="256"/>
      <c r="D137" s="257" t="s">
        <v>148</v>
      </c>
      <c r="E137" s="258" t="s">
        <v>1</v>
      </c>
      <c r="F137" s="259" t="s">
        <v>471</v>
      </c>
      <c r="G137" s="256"/>
      <c r="H137" s="260">
        <v>13.800000000000001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148</v>
      </c>
      <c r="AU137" s="266" t="s">
        <v>88</v>
      </c>
      <c r="AV137" s="13" t="s">
        <v>88</v>
      </c>
      <c r="AW137" s="13" t="s">
        <v>33</v>
      </c>
      <c r="AX137" s="13" t="s">
        <v>78</v>
      </c>
      <c r="AY137" s="266" t="s">
        <v>139</v>
      </c>
    </row>
    <row r="138" s="14" customFormat="1">
      <c r="A138" s="14"/>
      <c r="B138" s="267"/>
      <c r="C138" s="268"/>
      <c r="D138" s="257" t="s">
        <v>148</v>
      </c>
      <c r="E138" s="269" t="s">
        <v>1</v>
      </c>
      <c r="F138" s="270" t="s">
        <v>472</v>
      </c>
      <c r="G138" s="268"/>
      <c r="H138" s="269" t="s">
        <v>1</v>
      </c>
      <c r="I138" s="271"/>
      <c r="J138" s="268"/>
      <c r="K138" s="268"/>
      <c r="L138" s="272"/>
      <c r="M138" s="273"/>
      <c r="N138" s="274"/>
      <c r="O138" s="274"/>
      <c r="P138" s="274"/>
      <c r="Q138" s="274"/>
      <c r="R138" s="274"/>
      <c r="S138" s="274"/>
      <c r="T138" s="27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6" t="s">
        <v>148</v>
      </c>
      <c r="AU138" s="276" t="s">
        <v>88</v>
      </c>
      <c r="AV138" s="14" t="s">
        <v>86</v>
      </c>
      <c r="AW138" s="14" t="s">
        <v>33</v>
      </c>
      <c r="AX138" s="14" t="s">
        <v>78</v>
      </c>
      <c r="AY138" s="276" t="s">
        <v>139</v>
      </c>
    </row>
    <row r="139" s="13" customFormat="1">
      <c r="A139" s="13"/>
      <c r="B139" s="255"/>
      <c r="C139" s="256"/>
      <c r="D139" s="257" t="s">
        <v>148</v>
      </c>
      <c r="E139" s="258" t="s">
        <v>1</v>
      </c>
      <c r="F139" s="259" t="s">
        <v>473</v>
      </c>
      <c r="G139" s="256"/>
      <c r="H139" s="260">
        <v>73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148</v>
      </c>
      <c r="AU139" s="266" t="s">
        <v>88</v>
      </c>
      <c r="AV139" s="13" t="s">
        <v>88</v>
      </c>
      <c r="AW139" s="13" t="s">
        <v>33</v>
      </c>
      <c r="AX139" s="13" t="s">
        <v>78</v>
      </c>
      <c r="AY139" s="266" t="s">
        <v>139</v>
      </c>
    </row>
    <row r="140" s="14" customFormat="1">
      <c r="A140" s="14"/>
      <c r="B140" s="267"/>
      <c r="C140" s="268"/>
      <c r="D140" s="257" t="s">
        <v>148</v>
      </c>
      <c r="E140" s="269" t="s">
        <v>1</v>
      </c>
      <c r="F140" s="270" t="s">
        <v>474</v>
      </c>
      <c r="G140" s="268"/>
      <c r="H140" s="269" t="s">
        <v>1</v>
      </c>
      <c r="I140" s="271"/>
      <c r="J140" s="268"/>
      <c r="K140" s="268"/>
      <c r="L140" s="272"/>
      <c r="M140" s="273"/>
      <c r="N140" s="274"/>
      <c r="O140" s="274"/>
      <c r="P140" s="274"/>
      <c r="Q140" s="274"/>
      <c r="R140" s="274"/>
      <c r="S140" s="274"/>
      <c r="T140" s="27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6" t="s">
        <v>148</v>
      </c>
      <c r="AU140" s="276" t="s">
        <v>88</v>
      </c>
      <c r="AV140" s="14" t="s">
        <v>86</v>
      </c>
      <c r="AW140" s="14" t="s">
        <v>33</v>
      </c>
      <c r="AX140" s="14" t="s">
        <v>78</v>
      </c>
      <c r="AY140" s="276" t="s">
        <v>139</v>
      </c>
    </row>
    <row r="141" s="13" customFormat="1">
      <c r="A141" s="13"/>
      <c r="B141" s="255"/>
      <c r="C141" s="256"/>
      <c r="D141" s="257" t="s">
        <v>148</v>
      </c>
      <c r="E141" s="258" t="s">
        <v>1</v>
      </c>
      <c r="F141" s="259" t="s">
        <v>475</v>
      </c>
      <c r="G141" s="256"/>
      <c r="H141" s="260">
        <v>46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148</v>
      </c>
      <c r="AU141" s="266" t="s">
        <v>88</v>
      </c>
      <c r="AV141" s="13" t="s">
        <v>88</v>
      </c>
      <c r="AW141" s="13" t="s">
        <v>33</v>
      </c>
      <c r="AX141" s="13" t="s">
        <v>78</v>
      </c>
      <c r="AY141" s="266" t="s">
        <v>139</v>
      </c>
    </row>
    <row r="142" s="15" customFormat="1">
      <c r="A142" s="15"/>
      <c r="B142" s="294"/>
      <c r="C142" s="295"/>
      <c r="D142" s="257" t="s">
        <v>148</v>
      </c>
      <c r="E142" s="296" t="s">
        <v>1</v>
      </c>
      <c r="F142" s="297" t="s">
        <v>476</v>
      </c>
      <c r="G142" s="295"/>
      <c r="H142" s="298">
        <v>266.80000000000001</v>
      </c>
      <c r="I142" s="299"/>
      <c r="J142" s="295"/>
      <c r="K142" s="295"/>
      <c r="L142" s="300"/>
      <c r="M142" s="301"/>
      <c r="N142" s="302"/>
      <c r="O142" s="302"/>
      <c r="P142" s="302"/>
      <c r="Q142" s="302"/>
      <c r="R142" s="302"/>
      <c r="S142" s="302"/>
      <c r="T142" s="30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304" t="s">
        <v>148</v>
      </c>
      <c r="AU142" s="304" t="s">
        <v>88</v>
      </c>
      <c r="AV142" s="15" t="s">
        <v>146</v>
      </c>
      <c r="AW142" s="15" t="s">
        <v>33</v>
      </c>
      <c r="AX142" s="15" t="s">
        <v>86</v>
      </c>
      <c r="AY142" s="304" t="s">
        <v>139</v>
      </c>
    </row>
    <row r="143" s="2" customFormat="1" ht="16.5" customHeight="1">
      <c r="A143" s="38"/>
      <c r="B143" s="39"/>
      <c r="C143" s="243" t="s">
        <v>88</v>
      </c>
      <c r="D143" s="243" t="s">
        <v>141</v>
      </c>
      <c r="E143" s="244" t="s">
        <v>477</v>
      </c>
      <c r="F143" s="245" t="s">
        <v>184</v>
      </c>
      <c r="G143" s="246" t="s">
        <v>153</v>
      </c>
      <c r="H143" s="247">
        <v>266.80000000000001</v>
      </c>
      <c r="I143" s="248"/>
      <c r="J143" s="247">
        <f>ROUND(I143*H143,2)</f>
        <v>0</v>
      </c>
      <c r="K143" s="245" t="s">
        <v>145</v>
      </c>
      <c r="L143" s="44"/>
      <c r="M143" s="249" t="s">
        <v>1</v>
      </c>
      <c r="N143" s="250" t="s">
        <v>43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146</v>
      </c>
      <c r="AT143" s="253" t="s">
        <v>141</v>
      </c>
      <c r="AU143" s="253" t="s">
        <v>88</v>
      </c>
      <c r="AY143" s="17" t="s">
        <v>139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86</v>
      </c>
      <c r="BK143" s="254">
        <f>ROUND(I143*H143,2)</f>
        <v>0</v>
      </c>
      <c r="BL143" s="17" t="s">
        <v>146</v>
      </c>
      <c r="BM143" s="253" t="s">
        <v>478</v>
      </c>
    </row>
    <row r="144" s="2" customFormat="1">
      <c r="A144" s="38"/>
      <c r="B144" s="39"/>
      <c r="C144" s="40"/>
      <c r="D144" s="257" t="s">
        <v>165</v>
      </c>
      <c r="E144" s="40"/>
      <c r="F144" s="277" t="s">
        <v>186</v>
      </c>
      <c r="G144" s="40"/>
      <c r="H144" s="40"/>
      <c r="I144" s="154"/>
      <c r="J144" s="40"/>
      <c r="K144" s="40"/>
      <c r="L144" s="44"/>
      <c r="M144" s="278"/>
      <c r="N144" s="279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165</v>
      </c>
      <c r="AU144" s="17" t="s">
        <v>88</v>
      </c>
    </row>
    <row r="145" s="2" customFormat="1" ht="16.5" customHeight="1">
      <c r="A145" s="38"/>
      <c r="B145" s="39"/>
      <c r="C145" s="243" t="s">
        <v>156</v>
      </c>
      <c r="D145" s="243" t="s">
        <v>141</v>
      </c>
      <c r="E145" s="244" t="s">
        <v>157</v>
      </c>
      <c r="F145" s="245" t="s">
        <v>200</v>
      </c>
      <c r="G145" s="246" t="s">
        <v>153</v>
      </c>
      <c r="H145" s="247">
        <v>564.70000000000005</v>
      </c>
      <c r="I145" s="248"/>
      <c r="J145" s="247">
        <f>ROUND(I145*H145,2)</f>
        <v>0</v>
      </c>
      <c r="K145" s="245" t="s">
        <v>145</v>
      </c>
      <c r="L145" s="44"/>
      <c r="M145" s="249" t="s">
        <v>1</v>
      </c>
      <c r="N145" s="250" t="s">
        <v>43</v>
      </c>
      <c r="O145" s="91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3" t="s">
        <v>146</v>
      </c>
      <c r="AT145" s="253" t="s">
        <v>141</v>
      </c>
      <c r="AU145" s="253" t="s">
        <v>88</v>
      </c>
      <c r="AY145" s="17" t="s">
        <v>139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7" t="s">
        <v>86</v>
      </c>
      <c r="BK145" s="254">
        <f>ROUND(I145*H145,2)</f>
        <v>0</v>
      </c>
      <c r="BL145" s="17" t="s">
        <v>146</v>
      </c>
      <c r="BM145" s="253" t="s">
        <v>479</v>
      </c>
    </row>
    <row r="146" s="2" customFormat="1">
      <c r="A146" s="38"/>
      <c r="B146" s="39"/>
      <c r="C146" s="40"/>
      <c r="D146" s="257" t="s">
        <v>165</v>
      </c>
      <c r="E146" s="40"/>
      <c r="F146" s="277" t="s">
        <v>166</v>
      </c>
      <c r="G146" s="40"/>
      <c r="H146" s="40"/>
      <c r="I146" s="154"/>
      <c r="J146" s="40"/>
      <c r="K146" s="40"/>
      <c r="L146" s="44"/>
      <c r="M146" s="278"/>
      <c r="N146" s="279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165</v>
      </c>
      <c r="AU146" s="17" t="s">
        <v>88</v>
      </c>
    </row>
    <row r="147" s="14" customFormat="1">
      <c r="A147" s="14"/>
      <c r="B147" s="267"/>
      <c r="C147" s="268"/>
      <c r="D147" s="257" t="s">
        <v>148</v>
      </c>
      <c r="E147" s="269" t="s">
        <v>1</v>
      </c>
      <c r="F147" s="270" t="s">
        <v>480</v>
      </c>
      <c r="G147" s="268"/>
      <c r="H147" s="269" t="s">
        <v>1</v>
      </c>
      <c r="I147" s="271"/>
      <c r="J147" s="268"/>
      <c r="K147" s="268"/>
      <c r="L147" s="272"/>
      <c r="M147" s="273"/>
      <c r="N147" s="274"/>
      <c r="O147" s="274"/>
      <c r="P147" s="274"/>
      <c r="Q147" s="274"/>
      <c r="R147" s="274"/>
      <c r="S147" s="274"/>
      <c r="T147" s="27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6" t="s">
        <v>148</v>
      </c>
      <c r="AU147" s="276" t="s">
        <v>88</v>
      </c>
      <c r="AV147" s="14" t="s">
        <v>86</v>
      </c>
      <c r="AW147" s="14" t="s">
        <v>33</v>
      </c>
      <c r="AX147" s="14" t="s">
        <v>78</v>
      </c>
      <c r="AY147" s="276" t="s">
        <v>139</v>
      </c>
    </row>
    <row r="148" s="13" customFormat="1">
      <c r="A148" s="13"/>
      <c r="B148" s="255"/>
      <c r="C148" s="256"/>
      <c r="D148" s="257" t="s">
        <v>148</v>
      </c>
      <c r="E148" s="258" t="s">
        <v>1</v>
      </c>
      <c r="F148" s="259" t="s">
        <v>481</v>
      </c>
      <c r="G148" s="256"/>
      <c r="H148" s="260">
        <v>266.80000000000001</v>
      </c>
      <c r="I148" s="261"/>
      <c r="J148" s="256"/>
      <c r="K148" s="256"/>
      <c r="L148" s="262"/>
      <c r="M148" s="263"/>
      <c r="N148" s="264"/>
      <c r="O148" s="264"/>
      <c r="P148" s="264"/>
      <c r="Q148" s="264"/>
      <c r="R148" s="264"/>
      <c r="S148" s="264"/>
      <c r="T148" s="26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6" t="s">
        <v>148</v>
      </c>
      <c r="AU148" s="266" t="s">
        <v>88</v>
      </c>
      <c r="AV148" s="13" t="s">
        <v>88</v>
      </c>
      <c r="AW148" s="13" t="s">
        <v>33</v>
      </c>
      <c r="AX148" s="13" t="s">
        <v>78</v>
      </c>
      <c r="AY148" s="266" t="s">
        <v>139</v>
      </c>
    </row>
    <row r="149" s="14" customFormat="1">
      <c r="A149" s="14"/>
      <c r="B149" s="267"/>
      <c r="C149" s="268"/>
      <c r="D149" s="257" t="s">
        <v>148</v>
      </c>
      <c r="E149" s="269" t="s">
        <v>1</v>
      </c>
      <c r="F149" s="270" t="s">
        <v>482</v>
      </c>
      <c r="G149" s="268"/>
      <c r="H149" s="269" t="s">
        <v>1</v>
      </c>
      <c r="I149" s="271"/>
      <c r="J149" s="268"/>
      <c r="K149" s="268"/>
      <c r="L149" s="272"/>
      <c r="M149" s="273"/>
      <c r="N149" s="274"/>
      <c r="O149" s="274"/>
      <c r="P149" s="274"/>
      <c r="Q149" s="274"/>
      <c r="R149" s="274"/>
      <c r="S149" s="274"/>
      <c r="T149" s="27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6" t="s">
        <v>148</v>
      </c>
      <c r="AU149" s="276" t="s">
        <v>88</v>
      </c>
      <c r="AV149" s="14" t="s">
        <v>86</v>
      </c>
      <c r="AW149" s="14" t="s">
        <v>33</v>
      </c>
      <c r="AX149" s="14" t="s">
        <v>78</v>
      </c>
      <c r="AY149" s="276" t="s">
        <v>139</v>
      </c>
    </row>
    <row r="150" s="13" customFormat="1">
      <c r="A150" s="13"/>
      <c r="B150" s="255"/>
      <c r="C150" s="256"/>
      <c r="D150" s="257" t="s">
        <v>148</v>
      </c>
      <c r="E150" s="258" t="s">
        <v>1</v>
      </c>
      <c r="F150" s="259" t="s">
        <v>483</v>
      </c>
      <c r="G150" s="256"/>
      <c r="H150" s="260">
        <v>318.69999999999999</v>
      </c>
      <c r="I150" s="261"/>
      <c r="J150" s="256"/>
      <c r="K150" s="256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148</v>
      </c>
      <c r="AU150" s="266" t="s">
        <v>88</v>
      </c>
      <c r="AV150" s="13" t="s">
        <v>88</v>
      </c>
      <c r="AW150" s="13" t="s">
        <v>33</v>
      </c>
      <c r="AX150" s="13" t="s">
        <v>78</v>
      </c>
      <c r="AY150" s="266" t="s">
        <v>139</v>
      </c>
    </row>
    <row r="151" s="14" customFormat="1">
      <c r="A151" s="14"/>
      <c r="B151" s="267"/>
      <c r="C151" s="268"/>
      <c r="D151" s="257" t="s">
        <v>148</v>
      </c>
      <c r="E151" s="269" t="s">
        <v>1</v>
      </c>
      <c r="F151" s="270" t="s">
        <v>484</v>
      </c>
      <c r="G151" s="268"/>
      <c r="H151" s="269" t="s">
        <v>1</v>
      </c>
      <c r="I151" s="271"/>
      <c r="J151" s="268"/>
      <c r="K151" s="268"/>
      <c r="L151" s="272"/>
      <c r="M151" s="273"/>
      <c r="N151" s="274"/>
      <c r="O151" s="274"/>
      <c r="P151" s="274"/>
      <c r="Q151" s="274"/>
      <c r="R151" s="274"/>
      <c r="S151" s="274"/>
      <c r="T151" s="27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6" t="s">
        <v>148</v>
      </c>
      <c r="AU151" s="276" t="s">
        <v>88</v>
      </c>
      <c r="AV151" s="14" t="s">
        <v>86</v>
      </c>
      <c r="AW151" s="14" t="s">
        <v>33</v>
      </c>
      <c r="AX151" s="14" t="s">
        <v>78</v>
      </c>
      <c r="AY151" s="276" t="s">
        <v>139</v>
      </c>
    </row>
    <row r="152" s="13" customFormat="1">
      <c r="A152" s="13"/>
      <c r="B152" s="255"/>
      <c r="C152" s="256"/>
      <c r="D152" s="257" t="s">
        <v>148</v>
      </c>
      <c r="E152" s="258" t="s">
        <v>1</v>
      </c>
      <c r="F152" s="259" t="s">
        <v>485</v>
      </c>
      <c r="G152" s="256"/>
      <c r="H152" s="260">
        <v>-20.800000000000001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148</v>
      </c>
      <c r="AU152" s="266" t="s">
        <v>88</v>
      </c>
      <c r="AV152" s="13" t="s">
        <v>88</v>
      </c>
      <c r="AW152" s="13" t="s">
        <v>33</v>
      </c>
      <c r="AX152" s="13" t="s">
        <v>78</v>
      </c>
      <c r="AY152" s="266" t="s">
        <v>139</v>
      </c>
    </row>
    <row r="153" s="15" customFormat="1">
      <c r="A153" s="15"/>
      <c r="B153" s="294"/>
      <c r="C153" s="295"/>
      <c r="D153" s="257" t="s">
        <v>148</v>
      </c>
      <c r="E153" s="296" t="s">
        <v>1</v>
      </c>
      <c r="F153" s="297" t="s">
        <v>476</v>
      </c>
      <c r="G153" s="295"/>
      <c r="H153" s="298">
        <v>564.70000000000005</v>
      </c>
      <c r="I153" s="299"/>
      <c r="J153" s="295"/>
      <c r="K153" s="295"/>
      <c r="L153" s="300"/>
      <c r="M153" s="301"/>
      <c r="N153" s="302"/>
      <c r="O153" s="302"/>
      <c r="P153" s="302"/>
      <c r="Q153" s="302"/>
      <c r="R153" s="302"/>
      <c r="S153" s="302"/>
      <c r="T153" s="30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304" t="s">
        <v>148</v>
      </c>
      <c r="AU153" s="304" t="s">
        <v>88</v>
      </c>
      <c r="AV153" s="15" t="s">
        <v>146</v>
      </c>
      <c r="AW153" s="15" t="s">
        <v>33</v>
      </c>
      <c r="AX153" s="15" t="s">
        <v>86</v>
      </c>
      <c r="AY153" s="304" t="s">
        <v>139</v>
      </c>
    </row>
    <row r="154" s="2" customFormat="1" ht="16.5" customHeight="1">
      <c r="A154" s="38"/>
      <c r="B154" s="39"/>
      <c r="C154" s="243" t="s">
        <v>146</v>
      </c>
      <c r="D154" s="243" t="s">
        <v>141</v>
      </c>
      <c r="E154" s="244" t="s">
        <v>204</v>
      </c>
      <c r="F154" s="245" t="s">
        <v>486</v>
      </c>
      <c r="G154" s="246" t="s">
        <v>153</v>
      </c>
      <c r="H154" s="247">
        <v>10729.299999999999</v>
      </c>
      <c r="I154" s="248"/>
      <c r="J154" s="247">
        <f>ROUND(I154*H154,2)</f>
        <v>0</v>
      </c>
      <c r="K154" s="245" t="s">
        <v>145</v>
      </c>
      <c r="L154" s="44"/>
      <c r="M154" s="249" t="s">
        <v>1</v>
      </c>
      <c r="N154" s="250" t="s">
        <v>43</v>
      </c>
      <c r="O154" s="91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3" t="s">
        <v>146</v>
      </c>
      <c r="AT154" s="253" t="s">
        <v>141</v>
      </c>
      <c r="AU154" s="253" t="s">
        <v>88</v>
      </c>
      <c r="AY154" s="17" t="s">
        <v>139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7" t="s">
        <v>86</v>
      </c>
      <c r="BK154" s="254">
        <f>ROUND(I154*H154,2)</f>
        <v>0</v>
      </c>
      <c r="BL154" s="17" t="s">
        <v>146</v>
      </c>
      <c r="BM154" s="253" t="s">
        <v>487</v>
      </c>
    </row>
    <row r="155" s="14" customFormat="1">
      <c r="A155" s="14"/>
      <c r="B155" s="267"/>
      <c r="C155" s="268"/>
      <c r="D155" s="257" t="s">
        <v>148</v>
      </c>
      <c r="E155" s="269" t="s">
        <v>1</v>
      </c>
      <c r="F155" s="270" t="s">
        <v>480</v>
      </c>
      <c r="G155" s="268"/>
      <c r="H155" s="269" t="s">
        <v>1</v>
      </c>
      <c r="I155" s="271"/>
      <c r="J155" s="268"/>
      <c r="K155" s="268"/>
      <c r="L155" s="272"/>
      <c r="M155" s="273"/>
      <c r="N155" s="274"/>
      <c r="O155" s="274"/>
      <c r="P155" s="274"/>
      <c r="Q155" s="274"/>
      <c r="R155" s="274"/>
      <c r="S155" s="274"/>
      <c r="T155" s="27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6" t="s">
        <v>148</v>
      </c>
      <c r="AU155" s="276" t="s">
        <v>88</v>
      </c>
      <c r="AV155" s="14" t="s">
        <v>86</v>
      </c>
      <c r="AW155" s="14" t="s">
        <v>33</v>
      </c>
      <c r="AX155" s="14" t="s">
        <v>78</v>
      </c>
      <c r="AY155" s="276" t="s">
        <v>139</v>
      </c>
    </row>
    <row r="156" s="13" customFormat="1">
      <c r="A156" s="13"/>
      <c r="B156" s="255"/>
      <c r="C156" s="256"/>
      <c r="D156" s="257" t="s">
        <v>148</v>
      </c>
      <c r="E156" s="258" t="s">
        <v>1</v>
      </c>
      <c r="F156" s="259" t="s">
        <v>488</v>
      </c>
      <c r="G156" s="256"/>
      <c r="H156" s="260">
        <v>5069.1999999999998</v>
      </c>
      <c r="I156" s="261"/>
      <c r="J156" s="256"/>
      <c r="K156" s="256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148</v>
      </c>
      <c r="AU156" s="266" t="s">
        <v>88</v>
      </c>
      <c r="AV156" s="13" t="s">
        <v>88</v>
      </c>
      <c r="AW156" s="13" t="s">
        <v>33</v>
      </c>
      <c r="AX156" s="13" t="s">
        <v>78</v>
      </c>
      <c r="AY156" s="266" t="s">
        <v>139</v>
      </c>
    </row>
    <row r="157" s="14" customFormat="1">
      <c r="A157" s="14"/>
      <c r="B157" s="267"/>
      <c r="C157" s="268"/>
      <c r="D157" s="257" t="s">
        <v>148</v>
      </c>
      <c r="E157" s="269" t="s">
        <v>1</v>
      </c>
      <c r="F157" s="270" t="s">
        <v>482</v>
      </c>
      <c r="G157" s="268"/>
      <c r="H157" s="269" t="s">
        <v>1</v>
      </c>
      <c r="I157" s="271"/>
      <c r="J157" s="268"/>
      <c r="K157" s="268"/>
      <c r="L157" s="272"/>
      <c r="M157" s="273"/>
      <c r="N157" s="274"/>
      <c r="O157" s="274"/>
      <c r="P157" s="274"/>
      <c r="Q157" s="274"/>
      <c r="R157" s="274"/>
      <c r="S157" s="274"/>
      <c r="T157" s="27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6" t="s">
        <v>148</v>
      </c>
      <c r="AU157" s="276" t="s">
        <v>88</v>
      </c>
      <c r="AV157" s="14" t="s">
        <v>86</v>
      </c>
      <c r="AW157" s="14" t="s">
        <v>33</v>
      </c>
      <c r="AX157" s="14" t="s">
        <v>78</v>
      </c>
      <c r="AY157" s="276" t="s">
        <v>139</v>
      </c>
    </row>
    <row r="158" s="13" customFormat="1">
      <c r="A158" s="13"/>
      <c r="B158" s="255"/>
      <c r="C158" s="256"/>
      <c r="D158" s="257" t="s">
        <v>148</v>
      </c>
      <c r="E158" s="258" t="s">
        <v>1</v>
      </c>
      <c r="F158" s="259" t="s">
        <v>489</v>
      </c>
      <c r="G158" s="256"/>
      <c r="H158" s="260">
        <v>6055.3000000000002</v>
      </c>
      <c r="I158" s="261"/>
      <c r="J158" s="256"/>
      <c r="K158" s="256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148</v>
      </c>
      <c r="AU158" s="266" t="s">
        <v>88</v>
      </c>
      <c r="AV158" s="13" t="s">
        <v>88</v>
      </c>
      <c r="AW158" s="13" t="s">
        <v>33</v>
      </c>
      <c r="AX158" s="13" t="s">
        <v>78</v>
      </c>
      <c r="AY158" s="266" t="s">
        <v>139</v>
      </c>
    </row>
    <row r="159" s="14" customFormat="1">
      <c r="A159" s="14"/>
      <c r="B159" s="267"/>
      <c r="C159" s="268"/>
      <c r="D159" s="257" t="s">
        <v>148</v>
      </c>
      <c r="E159" s="269" t="s">
        <v>1</v>
      </c>
      <c r="F159" s="270" t="s">
        <v>484</v>
      </c>
      <c r="G159" s="268"/>
      <c r="H159" s="269" t="s">
        <v>1</v>
      </c>
      <c r="I159" s="271"/>
      <c r="J159" s="268"/>
      <c r="K159" s="268"/>
      <c r="L159" s="272"/>
      <c r="M159" s="273"/>
      <c r="N159" s="274"/>
      <c r="O159" s="274"/>
      <c r="P159" s="274"/>
      <c r="Q159" s="274"/>
      <c r="R159" s="274"/>
      <c r="S159" s="274"/>
      <c r="T159" s="27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6" t="s">
        <v>148</v>
      </c>
      <c r="AU159" s="276" t="s">
        <v>88</v>
      </c>
      <c r="AV159" s="14" t="s">
        <v>86</v>
      </c>
      <c r="AW159" s="14" t="s">
        <v>33</v>
      </c>
      <c r="AX159" s="14" t="s">
        <v>78</v>
      </c>
      <c r="AY159" s="276" t="s">
        <v>139</v>
      </c>
    </row>
    <row r="160" s="13" customFormat="1">
      <c r="A160" s="13"/>
      <c r="B160" s="255"/>
      <c r="C160" s="256"/>
      <c r="D160" s="257" t="s">
        <v>148</v>
      </c>
      <c r="E160" s="258" t="s">
        <v>1</v>
      </c>
      <c r="F160" s="259" t="s">
        <v>490</v>
      </c>
      <c r="G160" s="256"/>
      <c r="H160" s="260">
        <v>-395.19999999999999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148</v>
      </c>
      <c r="AU160" s="266" t="s">
        <v>88</v>
      </c>
      <c r="AV160" s="13" t="s">
        <v>88</v>
      </c>
      <c r="AW160" s="13" t="s">
        <v>33</v>
      </c>
      <c r="AX160" s="13" t="s">
        <v>78</v>
      </c>
      <c r="AY160" s="266" t="s">
        <v>139</v>
      </c>
    </row>
    <row r="161" s="15" customFormat="1">
      <c r="A161" s="15"/>
      <c r="B161" s="294"/>
      <c r="C161" s="295"/>
      <c r="D161" s="257" t="s">
        <v>148</v>
      </c>
      <c r="E161" s="296" t="s">
        <v>1</v>
      </c>
      <c r="F161" s="297" t="s">
        <v>476</v>
      </c>
      <c r="G161" s="295"/>
      <c r="H161" s="298">
        <v>10729.299999999999</v>
      </c>
      <c r="I161" s="299"/>
      <c r="J161" s="295"/>
      <c r="K161" s="295"/>
      <c r="L161" s="300"/>
      <c r="M161" s="301"/>
      <c r="N161" s="302"/>
      <c r="O161" s="302"/>
      <c r="P161" s="302"/>
      <c r="Q161" s="302"/>
      <c r="R161" s="302"/>
      <c r="S161" s="302"/>
      <c r="T161" s="30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304" t="s">
        <v>148</v>
      </c>
      <c r="AU161" s="304" t="s">
        <v>88</v>
      </c>
      <c r="AV161" s="15" t="s">
        <v>146</v>
      </c>
      <c r="AW161" s="15" t="s">
        <v>33</v>
      </c>
      <c r="AX161" s="15" t="s">
        <v>86</v>
      </c>
      <c r="AY161" s="304" t="s">
        <v>139</v>
      </c>
    </row>
    <row r="162" s="2" customFormat="1" ht="16.5" customHeight="1">
      <c r="A162" s="38"/>
      <c r="B162" s="39"/>
      <c r="C162" s="243" t="s">
        <v>167</v>
      </c>
      <c r="D162" s="243" t="s">
        <v>141</v>
      </c>
      <c r="E162" s="244" t="s">
        <v>491</v>
      </c>
      <c r="F162" s="245" t="s">
        <v>492</v>
      </c>
      <c r="G162" s="246" t="s">
        <v>271</v>
      </c>
      <c r="H162" s="247">
        <v>393.60000000000002</v>
      </c>
      <c r="I162" s="248"/>
      <c r="J162" s="247">
        <f>ROUND(I162*H162,2)</f>
        <v>0</v>
      </c>
      <c r="K162" s="245" t="s">
        <v>145</v>
      </c>
      <c r="L162" s="44"/>
      <c r="M162" s="249" t="s">
        <v>1</v>
      </c>
      <c r="N162" s="250" t="s">
        <v>43</v>
      </c>
      <c r="O162" s="91"/>
      <c r="P162" s="251">
        <f>O162*H162</f>
        <v>0</v>
      </c>
      <c r="Q162" s="251">
        <v>0</v>
      </c>
      <c r="R162" s="251">
        <f>Q162*H162</f>
        <v>0</v>
      </c>
      <c r="S162" s="251">
        <v>0</v>
      </c>
      <c r="T162" s="25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3" t="s">
        <v>146</v>
      </c>
      <c r="AT162" s="253" t="s">
        <v>141</v>
      </c>
      <c r="AU162" s="253" t="s">
        <v>88</v>
      </c>
      <c r="AY162" s="17" t="s">
        <v>139</v>
      </c>
      <c r="BE162" s="254">
        <f>IF(N162="základní",J162,0)</f>
        <v>0</v>
      </c>
      <c r="BF162" s="254">
        <f>IF(N162="snížená",J162,0)</f>
        <v>0</v>
      </c>
      <c r="BG162" s="254">
        <f>IF(N162="zákl. přenesená",J162,0)</f>
        <v>0</v>
      </c>
      <c r="BH162" s="254">
        <f>IF(N162="sníž. přenesená",J162,0)</f>
        <v>0</v>
      </c>
      <c r="BI162" s="254">
        <f>IF(N162="nulová",J162,0)</f>
        <v>0</v>
      </c>
      <c r="BJ162" s="17" t="s">
        <v>86</v>
      </c>
      <c r="BK162" s="254">
        <f>ROUND(I162*H162,2)</f>
        <v>0</v>
      </c>
      <c r="BL162" s="17" t="s">
        <v>146</v>
      </c>
      <c r="BM162" s="253" t="s">
        <v>493</v>
      </c>
    </row>
    <row r="163" s="14" customFormat="1">
      <c r="A163" s="14"/>
      <c r="B163" s="267"/>
      <c r="C163" s="268"/>
      <c r="D163" s="257" t="s">
        <v>148</v>
      </c>
      <c r="E163" s="269" t="s">
        <v>1</v>
      </c>
      <c r="F163" s="270" t="s">
        <v>494</v>
      </c>
      <c r="G163" s="268"/>
      <c r="H163" s="269" t="s">
        <v>1</v>
      </c>
      <c r="I163" s="271"/>
      <c r="J163" s="268"/>
      <c r="K163" s="268"/>
      <c r="L163" s="272"/>
      <c r="M163" s="273"/>
      <c r="N163" s="274"/>
      <c r="O163" s="274"/>
      <c r="P163" s="274"/>
      <c r="Q163" s="274"/>
      <c r="R163" s="274"/>
      <c r="S163" s="274"/>
      <c r="T163" s="27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6" t="s">
        <v>148</v>
      </c>
      <c r="AU163" s="276" t="s">
        <v>88</v>
      </c>
      <c r="AV163" s="14" t="s">
        <v>86</v>
      </c>
      <c r="AW163" s="14" t="s">
        <v>33</v>
      </c>
      <c r="AX163" s="14" t="s">
        <v>78</v>
      </c>
      <c r="AY163" s="276" t="s">
        <v>139</v>
      </c>
    </row>
    <row r="164" s="14" customFormat="1">
      <c r="A164" s="14"/>
      <c r="B164" s="267"/>
      <c r="C164" s="268"/>
      <c r="D164" s="257" t="s">
        <v>148</v>
      </c>
      <c r="E164" s="269" t="s">
        <v>1</v>
      </c>
      <c r="F164" s="270" t="s">
        <v>495</v>
      </c>
      <c r="G164" s="268"/>
      <c r="H164" s="269" t="s">
        <v>1</v>
      </c>
      <c r="I164" s="271"/>
      <c r="J164" s="268"/>
      <c r="K164" s="268"/>
      <c r="L164" s="272"/>
      <c r="M164" s="273"/>
      <c r="N164" s="274"/>
      <c r="O164" s="274"/>
      <c r="P164" s="274"/>
      <c r="Q164" s="274"/>
      <c r="R164" s="274"/>
      <c r="S164" s="274"/>
      <c r="T164" s="27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6" t="s">
        <v>148</v>
      </c>
      <c r="AU164" s="276" t="s">
        <v>88</v>
      </c>
      <c r="AV164" s="14" t="s">
        <v>86</v>
      </c>
      <c r="AW164" s="14" t="s">
        <v>33</v>
      </c>
      <c r="AX164" s="14" t="s">
        <v>78</v>
      </c>
      <c r="AY164" s="276" t="s">
        <v>139</v>
      </c>
    </row>
    <row r="165" s="13" customFormat="1">
      <c r="A165" s="13"/>
      <c r="B165" s="255"/>
      <c r="C165" s="256"/>
      <c r="D165" s="257" t="s">
        <v>148</v>
      </c>
      <c r="E165" s="258" t="s">
        <v>1</v>
      </c>
      <c r="F165" s="259" t="s">
        <v>496</v>
      </c>
      <c r="G165" s="256"/>
      <c r="H165" s="260">
        <v>393.60000000000002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148</v>
      </c>
      <c r="AU165" s="266" t="s">
        <v>88</v>
      </c>
      <c r="AV165" s="13" t="s">
        <v>88</v>
      </c>
      <c r="AW165" s="13" t="s">
        <v>33</v>
      </c>
      <c r="AX165" s="13" t="s">
        <v>78</v>
      </c>
      <c r="AY165" s="266" t="s">
        <v>139</v>
      </c>
    </row>
    <row r="166" s="15" customFormat="1">
      <c r="A166" s="15"/>
      <c r="B166" s="294"/>
      <c r="C166" s="295"/>
      <c r="D166" s="257" t="s">
        <v>148</v>
      </c>
      <c r="E166" s="296" t="s">
        <v>1</v>
      </c>
      <c r="F166" s="297" t="s">
        <v>476</v>
      </c>
      <c r="G166" s="295"/>
      <c r="H166" s="298">
        <v>393.60000000000002</v>
      </c>
      <c r="I166" s="299"/>
      <c r="J166" s="295"/>
      <c r="K166" s="295"/>
      <c r="L166" s="300"/>
      <c r="M166" s="301"/>
      <c r="N166" s="302"/>
      <c r="O166" s="302"/>
      <c r="P166" s="302"/>
      <c r="Q166" s="302"/>
      <c r="R166" s="302"/>
      <c r="S166" s="302"/>
      <c r="T166" s="30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304" t="s">
        <v>148</v>
      </c>
      <c r="AU166" s="304" t="s">
        <v>88</v>
      </c>
      <c r="AV166" s="15" t="s">
        <v>146</v>
      </c>
      <c r="AW166" s="15" t="s">
        <v>33</v>
      </c>
      <c r="AX166" s="15" t="s">
        <v>86</v>
      </c>
      <c r="AY166" s="304" t="s">
        <v>139</v>
      </c>
    </row>
    <row r="167" s="2" customFormat="1" ht="16.5" customHeight="1">
      <c r="A167" s="38"/>
      <c r="B167" s="39"/>
      <c r="C167" s="243" t="s">
        <v>172</v>
      </c>
      <c r="D167" s="243" t="s">
        <v>141</v>
      </c>
      <c r="E167" s="244" t="s">
        <v>497</v>
      </c>
      <c r="F167" s="245" t="s">
        <v>498</v>
      </c>
      <c r="G167" s="246" t="s">
        <v>153</v>
      </c>
      <c r="H167" s="247">
        <v>339.5</v>
      </c>
      <c r="I167" s="248"/>
      <c r="J167" s="247">
        <f>ROUND(I167*H167,2)</f>
        <v>0</v>
      </c>
      <c r="K167" s="245" t="s">
        <v>145</v>
      </c>
      <c r="L167" s="44"/>
      <c r="M167" s="249" t="s">
        <v>1</v>
      </c>
      <c r="N167" s="250" t="s">
        <v>43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146</v>
      </c>
      <c r="AT167" s="253" t="s">
        <v>141</v>
      </c>
      <c r="AU167" s="253" t="s">
        <v>88</v>
      </c>
      <c r="AY167" s="17" t="s">
        <v>139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86</v>
      </c>
      <c r="BK167" s="254">
        <f>ROUND(I167*H167,2)</f>
        <v>0</v>
      </c>
      <c r="BL167" s="17" t="s">
        <v>146</v>
      </c>
      <c r="BM167" s="253" t="s">
        <v>499</v>
      </c>
    </row>
    <row r="168" s="2" customFormat="1">
      <c r="A168" s="38"/>
      <c r="B168" s="39"/>
      <c r="C168" s="40"/>
      <c r="D168" s="257" t="s">
        <v>165</v>
      </c>
      <c r="E168" s="40"/>
      <c r="F168" s="277" t="s">
        <v>500</v>
      </c>
      <c r="G168" s="40"/>
      <c r="H168" s="40"/>
      <c r="I168" s="154"/>
      <c r="J168" s="40"/>
      <c r="K168" s="40"/>
      <c r="L168" s="44"/>
      <c r="M168" s="278"/>
      <c r="N168" s="279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165</v>
      </c>
      <c r="AU168" s="17" t="s">
        <v>88</v>
      </c>
    </row>
    <row r="169" s="14" customFormat="1">
      <c r="A169" s="14"/>
      <c r="B169" s="267"/>
      <c r="C169" s="268"/>
      <c r="D169" s="257" t="s">
        <v>148</v>
      </c>
      <c r="E169" s="269" t="s">
        <v>1</v>
      </c>
      <c r="F169" s="270" t="s">
        <v>501</v>
      </c>
      <c r="G169" s="268"/>
      <c r="H169" s="269" t="s">
        <v>1</v>
      </c>
      <c r="I169" s="271"/>
      <c r="J169" s="268"/>
      <c r="K169" s="268"/>
      <c r="L169" s="272"/>
      <c r="M169" s="273"/>
      <c r="N169" s="274"/>
      <c r="O169" s="274"/>
      <c r="P169" s="274"/>
      <c r="Q169" s="274"/>
      <c r="R169" s="274"/>
      <c r="S169" s="274"/>
      <c r="T169" s="27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6" t="s">
        <v>148</v>
      </c>
      <c r="AU169" s="276" t="s">
        <v>88</v>
      </c>
      <c r="AV169" s="14" t="s">
        <v>86</v>
      </c>
      <c r="AW169" s="14" t="s">
        <v>33</v>
      </c>
      <c r="AX169" s="14" t="s">
        <v>78</v>
      </c>
      <c r="AY169" s="276" t="s">
        <v>139</v>
      </c>
    </row>
    <row r="170" s="14" customFormat="1">
      <c r="A170" s="14"/>
      <c r="B170" s="267"/>
      <c r="C170" s="268"/>
      <c r="D170" s="257" t="s">
        <v>148</v>
      </c>
      <c r="E170" s="269" t="s">
        <v>1</v>
      </c>
      <c r="F170" s="270" t="s">
        <v>502</v>
      </c>
      <c r="G170" s="268"/>
      <c r="H170" s="269" t="s">
        <v>1</v>
      </c>
      <c r="I170" s="271"/>
      <c r="J170" s="268"/>
      <c r="K170" s="268"/>
      <c r="L170" s="272"/>
      <c r="M170" s="273"/>
      <c r="N170" s="274"/>
      <c r="O170" s="274"/>
      <c r="P170" s="274"/>
      <c r="Q170" s="274"/>
      <c r="R170" s="274"/>
      <c r="S170" s="274"/>
      <c r="T170" s="27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6" t="s">
        <v>148</v>
      </c>
      <c r="AU170" s="276" t="s">
        <v>88</v>
      </c>
      <c r="AV170" s="14" t="s">
        <v>86</v>
      </c>
      <c r="AW170" s="14" t="s">
        <v>33</v>
      </c>
      <c r="AX170" s="14" t="s">
        <v>78</v>
      </c>
      <c r="AY170" s="276" t="s">
        <v>139</v>
      </c>
    </row>
    <row r="171" s="14" customFormat="1">
      <c r="A171" s="14"/>
      <c r="B171" s="267"/>
      <c r="C171" s="268"/>
      <c r="D171" s="257" t="s">
        <v>148</v>
      </c>
      <c r="E171" s="269" t="s">
        <v>1</v>
      </c>
      <c r="F171" s="270" t="s">
        <v>464</v>
      </c>
      <c r="G171" s="268"/>
      <c r="H171" s="269" t="s">
        <v>1</v>
      </c>
      <c r="I171" s="271"/>
      <c r="J171" s="268"/>
      <c r="K171" s="268"/>
      <c r="L171" s="272"/>
      <c r="M171" s="273"/>
      <c r="N171" s="274"/>
      <c r="O171" s="274"/>
      <c r="P171" s="274"/>
      <c r="Q171" s="274"/>
      <c r="R171" s="274"/>
      <c r="S171" s="274"/>
      <c r="T171" s="27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6" t="s">
        <v>148</v>
      </c>
      <c r="AU171" s="276" t="s">
        <v>88</v>
      </c>
      <c r="AV171" s="14" t="s">
        <v>86</v>
      </c>
      <c r="AW171" s="14" t="s">
        <v>33</v>
      </c>
      <c r="AX171" s="14" t="s">
        <v>78</v>
      </c>
      <c r="AY171" s="276" t="s">
        <v>139</v>
      </c>
    </row>
    <row r="172" s="13" customFormat="1">
      <c r="A172" s="13"/>
      <c r="B172" s="255"/>
      <c r="C172" s="256"/>
      <c r="D172" s="257" t="s">
        <v>148</v>
      </c>
      <c r="E172" s="258" t="s">
        <v>1</v>
      </c>
      <c r="F172" s="259" t="s">
        <v>503</v>
      </c>
      <c r="G172" s="256"/>
      <c r="H172" s="260">
        <v>16.800000000000001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148</v>
      </c>
      <c r="AU172" s="266" t="s">
        <v>88</v>
      </c>
      <c r="AV172" s="13" t="s">
        <v>88</v>
      </c>
      <c r="AW172" s="13" t="s">
        <v>33</v>
      </c>
      <c r="AX172" s="13" t="s">
        <v>78</v>
      </c>
      <c r="AY172" s="266" t="s">
        <v>139</v>
      </c>
    </row>
    <row r="173" s="14" customFormat="1">
      <c r="A173" s="14"/>
      <c r="B173" s="267"/>
      <c r="C173" s="268"/>
      <c r="D173" s="257" t="s">
        <v>148</v>
      </c>
      <c r="E173" s="269" t="s">
        <v>1</v>
      </c>
      <c r="F173" s="270" t="s">
        <v>466</v>
      </c>
      <c r="G173" s="268"/>
      <c r="H173" s="269" t="s">
        <v>1</v>
      </c>
      <c r="I173" s="271"/>
      <c r="J173" s="268"/>
      <c r="K173" s="268"/>
      <c r="L173" s="272"/>
      <c r="M173" s="273"/>
      <c r="N173" s="274"/>
      <c r="O173" s="274"/>
      <c r="P173" s="274"/>
      <c r="Q173" s="274"/>
      <c r="R173" s="274"/>
      <c r="S173" s="274"/>
      <c r="T173" s="27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6" t="s">
        <v>148</v>
      </c>
      <c r="AU173" s="276" t="s">
        <v>88</v>
      </c>
      <c r="AV173" s="14" t="s">
        <v>86</v>
      </c>
      <c r="AW173" s="14" t="s">
        <v>33</v>
      </c>
      <c r="AX173" s="14" t="s">
        <v>78</v>
      </c>
      <c r="AY173" s="276" t="s">
        <v>139</v>
      </c>
    </row>
    <row r="174" s="13" customFormat="1">
      <c r="A174" s="13"/>
      <c r="B174" s="255"/>
      <c r="C174" s="256"/>
      <c r="D174" s="257" t="s">
        <v>148</v>
      </c>
      <c r="E174" s="258" t="s">
        <v>1</v>
      </c>
      <c r="F174" s="259" t="s">
        <v>504</v>
      </c>
      <c r="G174" s="256"/>
      <c r="H174" s="260">
        <v>31.5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148</v>
      </c>
      <c r="AU174" s="266" t="s">
        <v>88</v>
      </c>
      <c r="AV174" s="13" t="s">
        <v>88</v>
      </c>
      <c r="AW174" s="13" t="s">
        <v>33</v>
      </c>
      <c r="AX174" s="13" t="s">
        <v>78</v>
      </c>
      <c r="AY174" s="266" t="s">
        <v>139</v>
      </c>
    </row>
    <row r="175" s="14" customFormat="1">
      <c r="A175" s="14"/>
      <c r="B175" s="267"/>
      <c r="C175" s="268"/>
      <c r="D175" s="257" t="s">
        <v>148</v>
      </c>
      <c r="E175" s="269" t="s">
        <v>1</v>
      </c>
      <c r="F175" s="270" t="s">
        <v>468</v>
      </c>
      <c r="G175" s="268"/>
      <c r="H175" s="269" t="s">
        <v>1</v>
      </c>
      <c r="I175" s="271"/>
      <c r="J175" s="268"/>
      <c r="K175" s="268"/>
      <c r="L175" s="272"/>
      <c r="M175" s="273"/>
      <c r="N175" s="274"/>
      <c r="O175" s="274"/>
      <c r="P175" s="274"/>
      <c r="Q175" s="274"/>
      <c r="R175" s="274"/>
      <c r="S175" s="274"/>
      <c r="T175" s="27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6" t="s">
        <v>148</v>
      </c>
      <c r="AU175" s="276" t="s">
        <v>88</v>
      </c>
      <c r="AV175" s="14" t="s">
        <v>86</v>
      </c>
      <c r="AW175" s="14" t="s">
        <v>33</v>
      </c>
      <c r="AX175" s="14" t="s">
        <v>78</v>
      </c>
      <c r="AY175" s="276" t="s">
        <v>139</v>
      </c>
    </row>
    <row r="176" s="13" customFormat="1">
      <c r="A176" s="13"/>
      <c r="B176" s="255"/>
      <c r="C176" s="256"/>
      <c r="D176" s="257" t="s">
        <v>148</v>
      </c>
      <c r="E176" s="258" t="s">
        <v>1</v>
      </c>
      <c r="F176" s="259" t="s">
        <v>505</v>
      </c>
      <c r="G176" s="256"/>
      <c r="H176" s="260">
        <v>46.200000000000003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148</v>
      </c>
      <c r="AU176" s="266" t="s">
        <v>88</v>
      </c>
      <c r="AV176" s="13" t="s">
        <v>88</v>
      </c>
      <c r="AW176" s="13" t="s">
        <v>33</v>
      </c>
      <c r="AX176" s="13" t="s">
        <v>78</v>
      </c>
      <c r="AY176" s="266" t="s">
        <v>139</v>
      </c>
    </row>
    <row r="177" s="14" customFormat="1">
      <c r="A177" s="14"/>
      <c r="B177" s="267"/>
      <c r="C177" s="268"/>
      <c r="D177" s="257" t="s">
        <v>148</v>
      </c>
      <c r="E177" s="269" t="s">
        <v>1</v>
      </c>
      <c r="F177" s="270" t="s">
        <v>470</v>
      </c>
      <c r="G177" s="268"/>
      <c r="H177" s="269" t="s">
        <v>1</v>
      </c>
      <c r="I177" s="271"/>
      <c r="J177" s="268"/>
      <c r="K177" s="268"/>
      <c r="L177" s="272"/>
      <c r="M177" s="273"/>
      <c r="N177" s="274"/>
      <c r="O177" s="274"/>
      <c r="P177" s="274"/>
      <c r="Q177" s="274"/>
      <c r="R177" s="274"/>
      <c r="S177" s="274"/>
      <c r="T177" s="27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6" t="s">
        <v>148</v>
      </c>
      <c r="AU177" s="276" t="s">
        <v>88</v>
      </c>
      <c r="AV177" s="14" t="s">
        <v>86</v>
      </c>
      <c r="AW177" s="14" t="s">
        <v>33</v>
      </c>
      <c r="AX177" s="14" t="s">
        <v>78</v>
      </c>
      <c r="AY177" s="276" t="s">
        <v>139</v>
      </c>
    </row>
    <row r="178" s="13" customFormat="1">
      <c r="A178" s="13"/>
      <c r="B178" s="255"/>
      <c r="C178" s="256"/>
      <c r="D178" s="257" t="s">
        <v>148</v>
      </c>
      <c r="E178" s="258" t="s">
        <v>1</v>
      </c>
      <c r="F178" s="259" t="s">
        <v>506</v>
      </c>
      <c r="G178" s="256"/>
      <c r="H178" s="260">
        <v>17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148</v>
      </c>
      <c r="AU178" s="266" t="s">
        <v>88</v>
      </c>
      <c r="AV178" s="13" t="s">
        <v>88</v>
      </c>
      <c r="AW178" s="13" t="s">
        <v>33</v>
      </c>
      <c r="AX178" s="13" t="s">
        <v>78</v>
      </c>
      <c r="AY178" s="266" t="s">
        <v>139</v>
      </c>
    </row>
    <row r="179" s="14" customFormat="1">
      <c r="A179" s="14"/>
      <c r="B179" s="267"/>
      <c r="C179" s="268"/>
      <c r="D179" s="257" t="s">
        <v>148</v>
      </c>
      <c r="E179" s="269" t="s">
        <v>1</v>
      </c>
      <c r="F179" s="270" t="s">
        <v>472</v>
      </c>
      <c r="G179" s="268"/>
      <c r="H179" s="269" t="s">
        <v>1</v>
      </c>
      <c r="I179" s="271"/>
      <c r="J179" s="268"/>
      <c r="K179" s="268"/>
      <c r="L179" s="272"/>
      <c r="M179" s="273"/>
      <c r="N179" s="274"/>
      <c r="O179" s="274"/>
      <c r="P179" s="274"/>
      <c r="Q179" s="274"/>
      <c r="R179" s="274"/>
      <c r="S179" s="274"/>
      <c r="T179" s="27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6" t="s">
        <v>148</v>
      </c>
      <c r="AU179" s="276" t="s">
        <v>88</v>
      </c>
      <c r="AV179" s="14" t="s">
        <v>86</v>
      </c>
      <c r="AW179" s="14" t="s">
        <v>33</v>
      </c>
      <c r="AX179" s="14" t="s">
        <v>78</v>
      </c>
      <c r="AY179" s="276" t="s">
        <v>139</v>
      </c>
    </row>
    <row r="180" s="13" customFormat="1">
      <c r="A180" s="13"/>
      <c r="B180" s="255"/>
      <c r="C180" s="256"/>
      <c r="D180" s="257" t="s">
        <v>148</v>
      </c>
      <c r="E180" s="258" t="s">
        <v>1</v>
      </c>
      <c r="F180" s="259" t="s">
        <v>507</v>
      </c>
      <c r="G180" s="256"/>
      <c r="H180" s="260">
        <v>104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148</v>
      </c>
      <c r="AU180" s="266" t="s">
        <v>88</v>
      </c>
      <c r="AV180" s="13" t="s">
        <v>88</v>
      </c>
      <c r="AW180" s="13" t="s">
        <v>33</v>
      </c>
      <c r="AX180" s="13" t="s">
        <v>78</v>
      </c>
      <c r="AY180" s="266" t="s">
        <v>139</v>
      </c>
    </row>
    <row r="181" s="14" customFormat="1">
      <c r="A181" s="14"/>
      <c r="B181" s="267"/>
      <c r="C181" s="268"/>
      <c r="D181" s="257" t="s">
        <v>148</v>
      </c>
      <c r="E181" s="269" t="s">
        <v>1</v>
      </c>
      <c r="F181" s="270" t="s">
        <v>474</v>
      </c>
      <c r="G181" s="268"/>
      <c r="H181" s="269" t="s">
        <v>1</v>
      </c>
      <c r="I181" s="271"/>
      <c r="J181" s="268"/>
      <c r="K181" s="268"/>
      <c r="L181" s="272"/>
      <c r="M181" s="273"/>
      <c r="N181" s="274"/>
      <c r="O181" s="274"/>
      <c r="P181" s="274"/>
      <c r="Q181" s="274"/>
      <c r="R181" s="274"/>
      <c r="S181" s="274"/>
      <c r="T181" s="27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6" t="s">
        <v>148</v>
      </c>
      <c r="AU181" s="276" t="s">
        <v>88</v>
      </c>
      <c r="AV181" s="14" t="s">
        <v>86</v>
      </c>
      <c r="AW181" s="14" t="s">
        <v>33</v>
      </c>
      <c r="AX181" s="14" t="s">
        <v>78</v>
      </c>
      <c r="AY181" s="276" t="s">
        <v>139</v>
      </c>
    </row>
    <row r="182" s="13" customFormat="1">
      <c r="A182" s="13"/>
      <c r="B182" s="255"/>
      <c r="C182" s="256"/>
      <c r="D182" s="257" t="s">
        <v>148</v>
      </c>
      <c r="E182" s="258" t="s">
        <v>1</v>
      </c>
      <c r="F182" s="259" t="s">
        <v>508</v>
      </c>
      <c r="G182" s="256"/>
      <c r="H182" s="260">
        <v>103.2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148</v>
      </c>
      <c r="AU182" s="266" t="s">
        <v>88</v>
      </c>
      <c r="AV182" s="13" t="s">
        <v>88</v>
      </c>
      <c r="AW182" s="13" t="s">
        <v>33</v>
      </c>
      <c r="AX182" s="13" t="s">
        <v>78</v>
      </c>
      <c r="AY182" s="266" t="s">
        <v>139</v>
      </c>
    </row>
    <row r="183" s="14" customFormat="1">
      <c r="A183" s="14"/>
      <c r="B183" s="267"/>
      <c r="C183" s="268"/>
      <c r="D183" s="257" t="s">
        <v>148</v>
      </c>
      <c r="E183" s="269" t="s">
        <v>1</v>
      </c>
      <c r="F183" s="270" t="s">
        <v>509</v>
      </c>
      <c r="G183" s="268"/>
      <c r="H183" s="269" t="s">
        <v>1</v>
      </c>
      <c r="I183" s="271"/>
      <c r="J183" s="268"/>
      <c r="K183" s="268"/>
      <c r="L183" s="272"/>
      <c r="M183" s="273"/>
      <c r="N183" s="274"/>
      <c r="O183" s="274"/>
      <c r="P183" s="274"/>
      <c r="Q183" s="274"/>
      <c r="R183" s="274"/>
      <c r="S183" s="274"/>
      <c r="T183" s="27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6" t="s">
        <v>148</v>
      </c>
      <c r="AU183" s="276" t="s">
        <v>88</v>
      </c>
      <c r="AV183" s="14" t="s">
        <v>86</v>
      </c>
      <c r="AW183" s="14" t="s">
        <v>33</v>
      </c>
      <c r="AX183" s="14" t="s">
        <v>78</v>
      </c>
      <c r="AY183" s="276" t="s">
        <v>139</v>
      </c>
    </row>
    <row r="184" s="13" customFormat="1">
      <c r="A184" s="13"/>
      <c r="B184" s="255"/>
      <c r="C184" s="256"/>
      <c r="D184" s="257" t="s">
        <v>148</v>
      </c>
      <c r="E184" s="258" t="s">
        <v>1</v>
      </c>
      <c r="F184" s="259" t="s">
        <v>510</v>
      </c>
      <c r="G184" s="256"/>
      <c r="H184" s="260">
        <v>20.800000000000001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148</v>
      </c>
      <c r="AU184" s="266" t="s">
        <v>88</v>
      </c>
      <c r="AV184" s="13" t="s">
        <v>88</v>
      </c>
      <c r="AW184" s="13" t="s">
        <v>33</v>
      </c>
      <c r="AX184" s="13" t="s">
        <v>78</v>
      </c>
      <c r="AY184" s="266" t="s">
        <v>139</v>
      </c>
    </row>
    <row r="185" s="15" customFormat="1">
      <c r="A185" s="15"/>
      <c r="B185" s="294"/>
      <c r="C185" s="295"/>
      <c r="D185" s="257" t="s">
        <v>148</v>
      </c>
      <c r="E185" s="296" t="s">
        <v>1</v>
      </c>
      <c r="F185" s="297" t="s">
        <v>476</v>
      </c>
      <c r="G185" s="295"/>
      <c r="H185" s="298">
        <v>339.5</v>
      </c>
      <c r="I185" s="299"/>
      <c r="J185" s="295"/>
      <c r="K185" s="295"/>
      <c r="L185" s="300"/>
      <c r="M185" s="301"/>
      <c r="N185" s="302"/>
      <c r="O185" s="302"/>
      <c r="P185" s="302"/>
      <c r="Q185" s="302"/>
      <c r="R185" s="302"/>
      <c r="S185" s="302"/>
      <c r="T185" s="30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304" t="s">
        <v>148</v>
      </c>
      <c r="AU185" s="304" t="s">
        <v>88</v>
      </c>
      <c r="AV185" s="15" t="s">
        <v>146</v>
      </c>
      <c r="AW185" s="15" t="s">
        <v>33</v>
      </c>
      <c r="AX185" s="15" t="s">
        <v>86</v>
      </c>
      <c r="AY185" s="304" t="s">
        <v>139</v>
      </c>
    </row>
    <row r="186" s="2" customFormat="1" ht="16.5" customHeight="1">
      <c r="A186" s="38"/>
      <c r="B186" s="39"/>
      <c r="C186" s="243" t="s">
        <v>177</v>
      </c>
      <c r="D186" s="243" t="s">
        <v>141</v>
      </c>
      <c r="E186" s="244" t="s">
        <v>162</v>
      </c>
      <c r="F186" s="245" t="s">
        <v>200</v>
      </c>
      <c r="G186" s="246" t="s">
        <v>153</v>
      </c>
      <c r="H186" s="247">
        <v>339.5</v>
      </c>
      <c r="I186" s="248"/>
      <c r="J186" s="247">
        <f>ROUND(I186*H186,2)</f>
        <v>0</v>
      </c>
      <c r="K186" s="245" t="s">
        <v>145</v>
      </c>
      <c r="L186" s="44"/>
      <c r="M186" s="249" t="s">
        <v>1</v>
      </c>
      <c r="N186" s="250" t="s">
        <v>43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146</v>
      </c>
      <c r="AT186" s="253" t="s">
        <v>141</v>
      </c>
      <c r="AU186" s="253" t="s">
        <v>88</v>
      </c>
      <c r="AY186" s="17" t="s">
        <v>139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86</v>
      </c>
      <c r="BK186" s="254">
        <f>ROUND(I186*H186,2)</f>
        <v>0</v>
      </c>
      <c r="BL186" s="17" t="s">
        <v>146</v>
      </c>
      <c r="BM186" s="253" t="s">
        <v>511</v>
      </c>
    </row>
    <row r="187" s="2" customFormat="1">
      <c r="A187" s="38"/>
      <c r="B187" s="39"/>
      <c r="C187" s="40"/>
      <c r="D187" s="257" t="s">
        <v>165</v>
      </c>
      <c r="E187" s="40"/>
      <c r="F187" s="277" t="s">
        <v>166</v>
      </c>
      <c r="G187" s="40"/>
      <c r="H187" s="40"/>
      <c r="I187" s="154"/>
      <c r="J187" s="40"/>
      <c r="K187" s="40"/>
      <c r="L187" s="44"/>
      <c r="M187" s="278"/>
      <c r="N187" s="279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165</v>
      </c>
      <c r="AU187" s="17" t="s">
        <v>88</v>
      </c>
    </row>
    <row r="188" s="14" customFormat="1">
      <c r="A188" s="14"/>
      <c r="B188" s="267"/>
      <c r="C188" s="268"/>
      <c r="D188" s="257" t="s">
        <v>148</v>
      </c>
      <c r="E188" s="269" t="s">
        <v>1</v>
      </c>
      <c r="F188" s="270" t="s">
        <v>480</v>
      </c>
      <c r="G188" s="268"/>
      <c r="H188" s="269" t="s">
        <v>1</v>
      </c>
      <c r="I188" s="271"/>
      <c r="J188" s="268"/>
      <c r="K188" s="268"/>
      <c r="L188" s="272"/>
      <c r="M188" s="273"/>
      <c r="N188" s="274"/>
      <c r="O188" s="274"/>
      <c r="P188" s="274"/>
      <c r="Q188" s="274"/>
      <c r="R188" s="274"/>
      <c r="S188" s="274"/>
      <c r="T188" s="27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6" t="s">
        <v>148</v>
      </c>
      <c r="AU188" s="276" t="s">
        <v>88</v>
      </c>
      <c r="AV188" s="14" t="s">
        <v>86</v>
      </c>
      <c r="AW188" s="14" t="s">
        <v>33</v>
      </c>
      <c r="AX188" s="14" t="s">
        <v>78</v>
      </c>
      <c r="AY188" s="276" t="s">
        <v>139</v>
      </c>
    </row>
    <row r="189" s="13" customFormat="1">
      <c r="A189" s="13"/>
      <c r="B189" s="255"/>
      <c r="C189" s="256"/>
      <c r="D189" s="257" t="s">
        <v>148</v>
      </c>
      <c r="E189" s="258" t="s">
        <v>1</v>
      </c>
      <c r="F189" s="259" t="s">
        <v>481</v>
      </c>
      <c r="G189" s="256"/>
      <c r="H189" s="260">
        <v>266.80000000000001</v>
      </c>
      <c r="I189" s="261"/>
      <c r="J189" s="256"/>
      <c r="K189" s="256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148</v>
      </c>
      <c r="AU189" s="266" t="s">
        <v>88</v>
      </c>
      <c r="AV189" s="13" t="s">
        <v>88</v>
      </c>
      <c r="AW189" s="13" t="s">
        <v>33</v>
      </c>
      <c r="AX189" s="13" t="s">
        <v>78</v>
      </c>
      <c r="AY189" s="266" t="s">
        <v>139</v>
      </c>
    </row>
    <row r="190" s="14" customFormat="1">
      <c r="A190" s="14"/>
      <c r="B190" s="267"/>
      <c r="C190" s="268"/>
      <c r="D190" s="257" t="s">
        <v>148</v>
      </c>
      <c r="E190" s="269" t="s">
        <v>1</v>
      </c>
      <c r="F190" s="270" t="s">
        <v>482</v>
      </c>
      <c r="G190" s="268"/>
      <c r="H190" s="269" t="s">
        <v>1</v>
      </c>
      <c r="I190" s="271"/>
      <c r="J190" s="268"/>
      <c r="K190" s="268"/>
      <c r="L190" s="272"/>
      <c r="M190" s="273"/>
      <c r="N190" s="274"/>
      <c r="O190" s="274"/>
      <c r="P190" s="274"/>
      <c r="Q190" s="274"/>
      <c r="R190" s="274"/>
      <c r="S190" s="274"/>
      <c r="T190" s="27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6" t="s">
        <v>148</v>
      </c>
      <c r="AU190" s="276" t="s">
        <v>88</v>
      </c>
      <c r="AV190" s="14" t="s">
        <v>86</v>
      </c>
      <c r="AW190" s="14" t="s">
        <v>33</v>
      </c>
      <c r="AX190" s="14" t="s">
        <v>78</v>
      </c>
      <c r="AY190" s="276" t="s">
        <v>139</v>
      </c>
    </row>
    <row r="191" s="13" customFormat="1">
      <c r="A191" s="13"/>
      <c r="B191" s="255"/>
      <c r="C191" s="256"/>
      <c r="D191" s="257" t="s">
        <v>148</v>
      </c>
      <c r="E191" s="258" t="s">
        <v>1</v>
      </c>
      <c r="F191" s="259" t="s">
        <v>483</v>
      </c>
      <c r="G191" s="256"/>
      <c r="H191" s="260">
        <v>318.69999999999999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148</v>
      </c>
      <c r="AU191" s="266" t="s">
        <v>88</v>
      </c>
      <c r="AV191" s="13" t="s">
        <v>88</v>
      </c>
      <c r="AW191" s="13" t="s">
        <v>33</v>
      </c>
      <c r="AX191" s="13" t="s">
        <v>78</v>
      </c>
      <c r="AY191" s="266" t="s">
        <v>139</v>
      </c>
    </row>
    <row r="192" s="14" customFormat="1">
      <c r="A192" s="14"/>
      <c r="B192" s="267"/>
      <c r="C192" s="268"/>
      <c r="D192" s="257" t="s">
        <v>148</v>
      </c>
      <c r="E192" s="269" t="s">
        <v>1</v>
      </c>
      <c r="F192" s="270" t="s">
        <v>484</v>
      </c>
      <c r="G192" s="268"/>
      <c r="H192" s="269" t="s">
        <v>1</v>
      </c>
      <c r="I192" s="271"/>
      <c r="J192" s="268"/>
      <c r="K192" s="268"/>
      <c r="L192" s="272"/>
      <c r="M192" s="273"/>
      <c r="N192" s="274"/>
      <c r="O192" s="274"/>
      <c r="P192" s="274"/>
      <c r="Q192" s="274"/>
      <c r="R192" s="274"/>
      <c r="S192" s="274"/>
      <c r="T192" s="27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6" t="s">
        <v>148</v>
      </c>
      <c r="AU192" s="276" t="s">
        <v>88</v>
      </c>
      <c r="AV192" s="14" t="s">
        <v>86</v>
      </c>
      <c r="AW192" s="14" t="s">
        <v>33</v>
      </c>
      <c r="AX192" s="14" t="s">
        <v>78</v>
      </c>
      <c r="AY192" s="276" t="s">
        <v>139</v>
      </c>
    </row>
    <row r="193" s="13" customFormat="1">
      <c r="A193" s="13"/>
      <c r="B193" s="255"/>
      <c r="C193" s="256"/>
      <c r="D193" s="257" t="s">
        <v>148</v>
      </c>
      <c r="E193" s="258" t="s">
        <v>1</v>
      </c>
      <c r="F193" s="259" t="s">
        <v>485</v>
      </c>
      <c r="G193" s="256"/>
      <c r="H193" s="260">
        <v>-20.800000000000001</v>
      </c>
      <c r="I193" s="261"/>
      <c r="J193" s="256"/>
      <c r="K193" s="256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148</v>
      </c>
      <c r="AU193" s="266" t="s">
        <v>88</v>
      </c>
      <c r="AV193" s="13" t="s">
        <v>88</v>
      </c>
      <c r="AW193" s="13" t="s">
        <v>33</v>
      </c>
      <c r="AX193" s="13" t="s">
        <v>78</v>
      </c>
      <c r="AY193" s="266" t="s">
        <v>139</v>
      </c>
    </row>
    <row r="194" s="15" customFormat="1">
      <c r="A194" s="15"/>
      <c r="B194" s="294"/>
      <c r="C194" s="295"/>
      <c r="D194" s="257" t="s">
        <v>148</v>
      </c>
      <c r="E194" s="296" t="s">
        <v>1</v>
      </c>
      <c r="F194" s="297" t="s">
        <v>476</v>
      </c>
      <c r="G194" s="295"/>
      <c r="H194" s="298">
        <v>564.70000000000005</v>
      </c>
      <c r="I194" s="299"/>
      <c r="J194" s="295"/>
      <c r="K194" s="295"/>
      <c r="L194" s="300"/>
      <c r="M194" s="301"/>
      <c r="N194" s="302"/>
      <c r="O194" s="302"/>
      <c r="P194" s="302"/>
      <c r="Q194" s="302"/>
      <c r="R194" s="302"/>
      <c r="S194" s="302"/>
      <c r="T194" s="30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304" t="s">
        <v>148</v>
      </c>
      <c r="AU194" s="304" t="s">
        <v>88</v>
      </c>
      <c r="AV194" s="15" t="s">
        <v>146</v>
      </c>
      <c r="AW194" s="15" t="s">
        <v>33</v>
      </c>
      <c r="AX194" s="15" t="s">
        <v>78</v>
      </c>
      <c r="AY194" s="304" t="s">
        <v>139</v>
      </c>
    </row>
    <row r="195" s="14" customFormat="1">
      <c r="A195" s="14"/>
      <c r="B195" s="267"/>
      <c r="C195" s="268"/>
      <c r="D195" s="257" t="s">
        <v>148</v>
      </c>
      <c r="E195" s="269" t="s">
        <v>1</v>
      </c>
      <c r="F195" s="270" t="s">
        <v>501</v>
      </c>
      <c r="G195" s="268"/>
      <c r="H195" s="269" t="s">
        <v>1</v>
      </c>
      <c r="I195" s="271"/>
      <c r="J195" s="268"/>
      <c r="K195" s="268"/>
      <c r="L195" s="272"/>
      <c r="M195" s="273"/>
      <c r="N195" s="274"/>
      <c r="O195" s="274"/>
      <c r="P195" s="274"/>
      <c r="Q195" s="274"/>
      <c r="R195" s="274"/>
      <c r="S195" s="274"/>
      <c r="T195" s="27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6" t="s">
        <v>148</v>
      </c>
      <c r="AU195" s="276" t="s">
        <v>88</v>
      </c>
      <c r="AV195" s="14" t="s">
        <v>86</v>
      </c>
      <c r="AW195" s="14" t="s">
        <v>33</v>
      </c>
      <c r="AX195" s="14" t="s">
        <v>78</v>
      </c>
      <c r="AY195" s="276" t="s">
        <v>139</v>
      </c>
    </row>
    <row r="196" s="14" customFormat="1">
      <c r="A196" s="14"/>
      <c r="B196" s="267"/>
      <c r="C196" s="268"/>
      <c r="D196" s="257" t="s">
        <v>148</v>
      </c>
      <c r="E196" s="269" t="s">
        <v>1</v>
      </c>
      <c r="F196" s="270" t="s">
        <v>502</v>
      </c>
      <c r="G196" s="268"/>
      <c r="H196" s="269" t="s">
        <v>1</v>
      </c>
      <c r="I196" s="271"/>
      <c r="J196" s="268"/>
      <c r="K196" s="268"/>
      <c r="L196" s="272"/>
      <c r="M196" s="273"/>
      <c r="N196" s="274"/>
      <c r="O196" s="274"/>
      <c r="P196" s="274"/>
      <c r="Q196" s="274"/>
      <c r="R196" s="274"/>
      <c r="S196" s="274"/>
      <c r="T196" s="27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6" t="s">
        <v>148</v>
      </c>
      <c r="AU196" s="276" t="s">
        <v>88</v>
      </c>
      <c r="AV196" s="14" t="s">
        <v>86</v>
      </c>
      <c r="AW196" s="14" t="s">
        <v>33</v>
      </c>
      <c r="AX196" s="14" t="s">
        <v>78</v>
      </c>
      <c r="AY196" s="276" t="s">
        <v>139</v>
      </c>
    </row>
    <row r="197" s="14" customFormat="1">
      <c r="A197" s="14"/>
      <c r="B197" s="267"/>
      <c r="C197" s="268"/>
      <c r="D197" s="257" t="s">
        <v>148</v>
      </c>
      <c r="E197" s="269" t="s">
        <v>1</v>
      </c>
      <c r="F197" s="270" t="s">
        <v>464</v>
      </c>
      <c r="G197" s="268"/>
      <c r="H197" s="269" t="s">
        <v>1</v>
      </c>
      <c r="I197" s="271"/>
      <c r="J197" s="268"/>
      <c r="K197" s="268"/>
      <c r="L197" s="272"/>
      <c r="M197" s="273"/>
      <c r="N197" s="274"/>
      <c r="O197" s="274"/>
      <c r="P197" s="274"/>
      <c r="Q197" s="274"/>
      <c r="R197" s="274"/>
      <c r="S197" s="274"/>
      <c r="T197" s="27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6" t="s">
        <v>148</v>
      </c>
      <c r="AU197" s="276" t="s">
        <v>88</v>
      </c>
      <c r="AV197" s="14" t="s">
        <v>86</v>
      </c>
      <c r="AW197" s="14" t="s">
        <v>33</v>
      </c>
      <c r="AX197" s="14" t="s">
        <v>78</v>
      </c>
      <c r="AY197" s="276" t="s">
        <v>139</v>
      </c>
    </row>
    <row r="198" s="13" customFormat="1">
      <c r="A198" s="13"/>
      <c r="B198" s="255"/>
      <c r="C198" s="256"/>
      <c r="D198" s="257" t="s">
        <v>148</v>
      </c>
      <c r="E198" s="258" t="s">
        <v>1</v>
      </c>
      <c r="F198" s="259" t="s">
        <v>503</v>
      </c>
      <c r="G198" s="256"/>
      <c r="H198" s="260">
        <v>16.800000000000001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148</v>
      </c>
      <c r="AU198" s="266" t="s">
        <v>88</v>
      </c>
      <c r="AV198" s="13" t="s">
        <v>88</v>
      </c>
      <c r="AW198" s="13" t="s">
        <v>33</v>
      </c>
      <c r="AX198" s="13" t="s">
        <v>78</v>
      </c>
      <c r="AY198" s="266" t="s">
        <v>139</v>
      </c>
    </row>
    <row r="199" s="14" customFormat="1">
      <c r="A199" s="14"/>
      <c r="B199" s="267"/>
      <c r="C199" s="268"/>
      <c r="D199" s="257" t="s">
        <v>148</v>
      </c>
      <c r="E199" s="269" t="s">
        <v>1</v>
      </c>
      <c r="F199" s="270" t="s">
        <v>466</v>
      </c>
      <c r="G199" s="268"/>
      <c r="H199" s="269" t="s">
        <v>1</v>
      </c>
      <c r="I199" s="271"/>
      <c r="J199" s="268"/>
      <c r="K199" s="268"/>
      <c r="L199" s="272"/>
      <c r="M199" s="273"/>
      <c r="N199" s="274"/>
      <c r="O199" s="274"/>
      <c r="P199" s="274"/>
      <c r="Q199" s="274"/>
      <c r="R199" s="274"/>
      <c r="S199" s="274"/>
      <c r="T199" s="27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6" t="s">
        <v>148</v>
      </c>
      <c r="AU199" s="276" t="s">
        <v>88</v>
      </c>
      <c r="AV199" s="14" t="s">
        <v>86</v>
      </c>
      <c r="AW199" s="14" t="s">
        <v>33</v>
      </c>
      <c r="AX199" s="14" t="s">
        <v>78</v>
      </c>
      <c r="AY199" s="276" t="s">
        <v>139</v>
      </c>
    </row>
    <row r="200" s="13" customFormat="1">
      <c r="A200" s="13"/>
      <c r="B200" s="255"/>
      <c r="C200" s="256"/>
      <c r="D200" s="257" t="s">
        <v>148</v>
      </c>
      <c r="E200" s="258" t="s">
        <v>1</v>
      </c>
      <c r="F200" s="259" t="s">
        <v>504</v>
      </c>
      <c r="G200" s="256"/>
      <c r="H200" s="260">
        <v>31.5</v>
      </c>
      <c r="I200" s="261"/>
      <c r="J200" s="256"/>
      <c r="K200" s="256"/>
      <c r="L200" s="262"/>
      <c r="M200" s="263"/>
      <c r="N200" s="264"/>
      <c r="O200" s="264"/>
      <c r="P200" s="264"/>
      <c r="Q200" s="264"/>
      <c r="R200" s="264"/>
      <c r="S200" s="264"/>
      <c r="T200" s="26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6" t="s">
        <v>148</v>
      </c>
      <c r="AU200" s="266" t="s">
        <v>88</v>
      </c>
      <c r="AV200" s="13" t="s">
        <v>88</v>
      </c>
      <c r="AW200" s="13" t="s">
        <v>33</v>
      </c>
      <c r="AX200" s="13" t="s">
        <v>78</v>
      </c>
      <c r="AY200" s="266" t="s">
        <v>139</v>
      </c>
    </row>
    <row r="201" s="14" customFormat="1">
      <c r="A201" s="14"/>
      <c r="B201" s="267"/>
      <c r="C201" s="268"/>
      <c r="D201" s="257" t="s">
        <v>148</v>
      </c>
      <c r="E201" s="269" t="s">
        <v>1</v>
      </c>
      <c r="F201" s="270" t="s">
        <v>468</v>
      </c>
      <c r="G201" s="268"/>
      <c r="H201" s="269" t="s">
        <v>1</v>
      </c>
      <c r="I201" s="271"/>
      <c r="J201" s="268"/>
      <c r="K201" s="268"/>
      <c r="L201" s="272"/>
      <c r="M201" s="273"/>
      <c r="N201" s="274"/>
      <c r="O201" s="274"/>
      <c r="P201" s="274"/>
      <c r="Q201" s="274"/>
      <c r="R201" s="274"/>
      <c r="S201" s="274"/>
      <c r="T201" s="27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6" t="s">
        <v>148</v>
      </c>
      <c r="AU201" s="276" t="s">
        <v>88</v>
      </c>
      <c r="AV201" s="14" t="s">
        <v>86</v>
      </c>
      <c r="AW201" s="14" t="s">
        <v>33</v>
      </c>
      <c r="AX201" s="14" t="s">
        <v>78</v>
      </c>
      <c r="AY201" s="276" t="s">
        <v>139</v>
      </c>
    </row>
    <row r="202" s="13" customFormat="1">
      <c r="A202" s="13"/>
      <c r="B202" s="255"/>
      <c r="C202" s="256"/>
      <c r="D202" s="257" t="s">
        <v>148</v>
      </c>
      <c r="E202" s="258" t="s">
        <v>1</v>
      </c>
      <c r="F202" s="259" t="s">
        <v>505</v>
      </c>
      <c r="G202" s="256"/>
      <c r="H202" s="260">
        <v>46.200000000000003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148</v>
      </c>
      <c r="AU202" s="266" t="s">
        <v>88</v>
      </c>
      <c r="AV202" s="13" t="s">
        <v>88</v>
      </c>
      <c r="AW202" s="13" t="s">
        <v>33</v>
      </c>
      <c r="AX202" s="13" t="s">
        <v>78</v>
      </c>
      <c r="AY202" s="266" t="s">
        <v>139</v>
      </c>
    </row>
    <row r="203" s="14" customFormat="1">
      <c r="A203" s="14"/>
      <c r="B203" s="267"/>
      <c r="C203" s="268"/>
      <c r="D203" s="257" t="s">
        <v>148</v>
      </c>
      <c r="E203" s="269" t="s">
        <v>1</v>
      </c>
      <c r="F203" s="270" t="s">
        <v>470</v>
      </c>
      <c r="G203" s="268"/>
      <c r="H203" s="269" t="s">
        <v>1</v>
      </c>
      <c r="I203" s="271"/>
      <c r="J203" s="268"/>
      <c r="K203" s="268"/>
      <c r="L203" s="272"/>
      <c r="M203" s="273"/>
      <c r="N203" s="274"/>
      <c r="O203" s="274"/>
      <c r="P203" s="274"/>
      <c r="Q203" s="274"/>
      <c r="R203" s="274"/>
      <c r="S203" s="274"/>
      <c r="T203" s="27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6" t="s">
        <v>148</v>
      </c>
      <c r="AU203" s="276" t="s">
        <v>88</v>
      </c>
      <c r="AV203" s="14" t="s">
        <v>86</v>
      </c>
      <c r="AW203" s="14" t="s">
        <v>33</v>
      </c>
      <c r="AX203" s="14" t="s">
        <v>78</v>
      </c>
      <c r="AY203" s="276" t="s">
        <v>139</v>
      </c>
    </row>
    <row r="204" s="13" customFormat="1">
      <c r="A204" s="13"/>
      <c r="B204" s="255"/>
      <c r="C204" s="256"/>
      <c r="D204" s="257" t="s">
        <v>148</v>
      </c>
      <c r="E204" s="258" t="s">
        <v>1</v>
      </c>
      <c r="F204" s="259" t="s">
        <v>506</v>
      </c>
      <c r="G204" s="256"/>
      <c r="H204" s="260">
        <v>17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148</v>
      </c>
      <c r="AU204" s="266" t="s">
        <v>88</v>
      </c>
      <c r="AV204" s="13" t="s">
        <v>88</v>
      </c>
      <c r="AW204" s="13" t="s">
        <v>33</v>
      </c>
      <c r="AX204" s="13" t="s">
        <v>78</v>
      </c>
      <c r="AY204" s="266" t="s">
        <v>139</v>
      </c>
    </row>
    <row r="205" s="14" customFormat="1">
      <c r="A205" s="14"/>
      <c r="B205" s="267"/>
      <c r="C205" s="268"/>
      <c r="D205" s="257" t="s">
        <v>148</v>
      </c>
      <c r="E205" s="269" t="s">
        <v>1</v>
      </c>
      <c r="F205" s="270" t="s">
        <v>472</v>
      </c>
      <c r="G205" s="268"/>
      <c r="H205" s="269" t="s">
        <v>1</v>
      </c>
      <c r="I205" s="271"/>
      <c r="J205" s="268"/>
      <c r="K205" s="268"/>
      <c r="L205" s="272"/>
      <c r="M205" s="273"/>
      <c r="N205" s="274"/>
      <c r="O205" s="274"/>
      <c r="P205" s="274"/>
      <c r="Q205" s="274"/>
      <c r="R205" s="274"/>
      <c r="S205" s="274"/>
      <c r="T205" s="27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6" t="s">
        <v>148</v>
      </c>
      <c r="AU205" s="276" t="s">
        <v>88</v>
      </c>
      <c r="AV205" s="14" t="s">
        <v>86</v>
      </c>
      <c r="AW205" s="14" t="s">
        <v>33</v>
      </c>
      <c r="AX205" s="14" t="s">
        <v>78</v>
      </c>
      <c r="AY205" s="276" t="s">
        <v>139</v>
      </c>
    </row>
    <row r="206" s="13" customFormat="1">
      <c r="A206" s="13"/>
      <c r="B206" s="255"/>
      <c r="C206" s="256"/>
      <c r="D206" s="257" t="s">
        <v>148</v>
      </c>
      <c r="E206" s="258" t="s">
        <v>1</v>
      </c>
      <c r="F206" s="259" t="s">
        <v>507</v>
      </c>
      <c r="G206" s="256"/>
      <c r="H206" s="260">
        <v>104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148</v>
      </c>
      <c r="AU206" s="266" t="s">
        <v>88</v>
      </c>
      <c r="AV206" s="13" t="s">
        <v>88</v>
      </c>
      <c r="AW206" s="13" t="s">
        <v>33</v>
      </c>
      <c r="AX206" s="13" t="s">
        <v>78</v>
      </c>
      <c r="AY206" s="266" t="s">
        <v>139</v>
      </c>
    </row>
    <row r="207" s="14" customFormat="1">
      <c r="A207" s="14"/>
      <c r="B207" s="267"/>
      <c r="C207" s="268"/>
      <c r="D207" s="257" t="s">
        <v>148</v>
      </c>
      <c r="E207" s="269" t="s">
        <v>1</v>
      </c>
      <c r="F207" s="270" t="s">
        <v>474</v>
      </c>
      <c r="G207" s="268"/>
      <c r="H207" s="269" t="s">
        <v>1</v>
      </c>
      <c r="I207" s="271"/>
      <c r="J207" s="268"/>
      <c r="K207" s="268"/>
      <c r="L207" s="272"/>
      <c r="M207" s="273"/>
      <c r="N207" s="274"/>
      <c r="O207" s="274"/>
      <c r="P207" s="274"/>
      <c r="Q207" s="274"/>
      <c r="R207" s="274"/>
      <c r="S207" s="274"/>
      <c r="T207" s="27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6" t="s">
        <v>148</v>
      </c>
      <c r="AU207" s="276" t="s">
        <v>88</v>
      </c>
      <c r="AV207" s="14" t="s">
        <v>86</v>
      </c>
      <c r="AW207" s="14" t="s">
        <v>33</v>
      </c>
      <c r="AX207" s="14" t="s">
        <v>78</v>
      </c>
      <c r="AY207" s="276" t="s">
        <v>139</v>
      </c>
    </row>
    <row r="208" s="13" customFormat="1">
      <c r="A208" s="13"/>
      <c r="B208" s="255"/>
      <c r="C208" s="256"/>
      <c r="D208" s="257" t="s">
        <v>148</v>
      </c>
      <c r="E208" s="258" t="s">
        <v>1</v>
      </c>
      <c r="F208" s="259" t="s">
        <v>508</v>
      </c>
      <c r="G208" s="256"/>
      <c r="H208" s="260">
        <v>103.2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148</v>
      </c>
      <c r="AU208" s="266" t="s">
        <v>88</v>
      </c>
      <c r="AV208" s="13" t="s">
        <v>88</v>
      </c>
      <c r="AW208" s="13" t="s">
        <v>33</v>
      </c>
      <c r="AX208" s="13" t="s">
        <v>78</v>
      </c>
      <c r="AY208" s="266" t="s">
        <v>139</v>
      </c>
    </row>
    <row r="209" s="14" customFormat="1">
      <c r="A209" s="14"/>
      <c r="B209" s="267"/>
      <c r="C209" s="268"/>
      <c r="D209" s="257" t="s">
        <v>148</v>
      </c>
      <c r="E209" s="269" t="s">
        <v>1</v>
      </c>
      <c r="F209" s="270" t="s">
        <v>509</v>
      </c>
      <c r="G209" s="268"/>
      <c r="H209" s="269" t="s">
        <v>1</v>
      </c>
      <c r="I209" s="271"/>
      <c r="J209" s="268"/>
      <c r="K209" s="268"/>
      <c r="L209" s="272"/>
      <c r="M209" s="273"/>
      <c r="N209" s="274"/>
      <c r="O209" s="274"/>
      <c r="P209" s="274"/>
      <c r="Q209" s="274"/>
      <c r="R209" s="274"/>
      <c r="S209" s="274"/>
      <c r="T209" s="27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6" t="s">
        <v>148</v>
      </c>
      <c r="AU209" s="276" t="s">
        <v>88</v>
      </c>
      <c r="AV209" s="14" t="s">
        <v>86</v>
      </c>
      <c r="AW209" s="14" t="s">
        <v>33</v>
      </c>
      <c r="AX209" s="14" t="s">
        <v>78</v>
      </c>
      <c r="AY209" s="276" t="s">
        <v>139</v>
      </c>
    </row>
    <row r="210" s="13" customFormat="1">
      <c r="A210" s="13"/>
      <c r="B210" s="255"/>
      <c r="C210" s="256"/>
      <c r="D210" s="257" t="s">
        <v>148</v>
      </c>
      <c r="E210" s="258" t="s">
        <v>1</v>
      </c>
      <c r="F210" s="259" t="s">
        <v>510</v>
      </c>
      <c r="G210" s="256"/>
      <c r="H210" s="260">
        <v>20.800000000000001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148</v>
      </c>
      <c r="AU210" s="266" t="s">
        <v>88</v>
      </c>
      <c r="AV210" s="13" t="s">
        <v>88</v>
      </c>
      <c r="AW210" s="13" t="s">
        <v>33</v>
      </c>
      <c r="AX210" s="13" t="s">
        <v>78</v>
      </c>
      <c r="AY210" s="266" t="s">
        <v>139</v>
      </c>
    </row>
    <row r="211" s="15" customFormat="1">
      <c r="A211" s="15"/>
      <c r="B211" s="294"/>
      <c r="C211" s="295"/>
      <c r="D211" s="257" t="s">
        <v>148</v>
      </c>
      <c r="E211" s="296" t="s">
        <v>1</v>
      </c>
      <c r="F211" s="297" t="s">
        <v>476</v>
      </c>
      <c r="G211" s="295"/>
      <c r="H211" s="298">
        <v>339.5</v>
      </c>
      <c r="I211" s="299"/>
      <c r="J211" s="295"/>
      <c r="K211" s="295"/>
      <c r="L211" s="300"/>
      <c r="M211" s="301"/>
      <c r="N211" s="302"/>
      <c r="O211" s="302"/>
      <c r="P211" s="302"/>
      <c r="Q211" s="302"/>
      <c r="R211" s="302"/>
      <c r="S211" s="302"/>
      <c r="T211" s="30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304" t="s">
        <v>148</v>
      </c>
      <c r="AU211" s="304" t="s">
        <v>88</v>
      </c>
      <c r="AV211" s="15" t="s">
        <v>146</v>
      </c>
      <c r="AW211" s="15" t="s">
        <v>33</v>
      </c>
      <c r="AX211" s="15" t="s">
        <v>86</v>
      </c>
      <c r="AY211" s="304" t="s">
        <v>139</v>
      </c>
    </row>
    <row r="212" s="2" customFormat="1" ht="16.5" customHeight="1">
      <c r="A212" s="38"/>
      <c r="B212" s="39"/>
      <c r="C212" s="243" t="s">
        <v>182</v>
      </c>
      <c r="D212" s="243" t="s">
        <v>141</v>
      </c>
      <c r="E212" s="244" t="s">
        <v>204</v>
      </c>
      <c r="F212" s="245" t="s">
        <v>486</v>
      </c>
      <c r="G212" s="246" t="s">
        <v>153</v>
      </c>
      <c r="H212" s="247">
        <v>6450.5</v>
      </c>
      <c r="I212" s="248"/>
      <c r="J212" s="247">
        <f>ROUND(I212*H212,2)</f>
        <v>0</v>
      </c>
      <c r="K212" s="245" t="s">
        <v>145</v>
      </c>
      <c r="L212" s="44"/>
      <c r="M212" s="249" t="s">
        <v>1</v>
      </c>
      <c r="N212" s="250" t="s">
        <v>43</v>
      </c>
      <c r="O212" s="91"/>
      <c r="P212" s="251">
        <f>O212*H212</f>
        <v>0</v>
      </c>
      <c r="Q212" s="251">
        <v>0</v>
      </c>
      <c r="R212" s="251">
        <f>Q212*H212</f>
        <v>0</v>
      </c>
      <c r="S212" s="251">
        <v>0</v>
      </c>
      <c r="T212" s="25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3" t="s">
        <v>146</v>
      </c>
      <c r="AT212" s="253" t="s">
        <v>141</v>
      </c>
      <c r="AU212" s="253" t="s">
        <v>88</v>
      </c>
      <c r="AY212" s="17" t="s">
        <v>139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7" t="s">
        <v>86</v>
      </c>
      <c r="BK212" s="254">
        <f>ROUND(I212*H212,2)</f>
        <v>0</v>
      </c>
      <c r="BL212" s="17" t="s">
        <v>146</v>
      </c>
      <c r="BM212" s="253" t="s">
        <v>512</v>
      </c>
    </row>
    <row r="213" s="13" customFormat="1">
      <c r="A213" s="13"/>
      <c r="B213" s="255"/>
      <c r="C213" s="256"/>
      <c r="D213" s="257" t="s">
        <v>148</v>
      </c>
      <c r="E213" s="258" t="s">
        <v>1</v>
      </c>
      <c r="F213" s="259" t="s">
        <v>513</v>
      </c>
      <c r="G213" s="256"/>
      <c r="H213" s="260">
        <v>6450.5</v>
      </c>
      <c r="I213" s="261"/>
      <c r="J213" s="256"/>
      <c r="K213" s="256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148</v>
      </c>
      <c r="AU213" s="266" t="s">
        <v>88</v>
      </c>
      <c r="AV213" s="13" t="s">
        <v>88</v>
      </c>
      <c r="AW213" s="13" t="s">
        <v>33</v>
      </c>
      <c r="AX213" s="13" t="s">
        <v>86</v>
      </c>
      <c r="AY213" s="266" t="s">
        <v>139</v>
      </c>
    </row>
    <row r="214" s="2" customFormat="1" ht="16.5" customHeight="1">
      <c r="A214" s="38"/>
      <c r="B214" s="39"/>
      <c r="C214" s="243" t="s">
        <v>188</v>
      </c>
      <c r="D214" s="243" t="s">
        <v>141</v>
      </c>
      <c r="E214" s="244" t="s">
        <v>514</v>
      </c>
      <c r="F214" s="245" t="s">
        <v>515</v>
      </c>
      <c r="G214" s="246" t="s">
        <v>153</v>
      </c>
      <c r="H214" s="247">
        <v>339.5</v>
      </c>
      <c r="I214" s="248"/>
      <c r="J214" s="247">
        <f>ROUND(I214*H214,2)</f>
        <v>0</v>
      </c>
      <c r="K214" s="245" t="s">
        <v>145</v>
      </c>
      <c r="L214" s="44"/>
      <c r="M214" s="249" t="s">
        <v>1</v>
      </c>
      <c r="N214" s="250" t="s">
        <v>43</v>
      </c>
      <c r="O214" s="91"/>
      <c r="P214" s="251">
        <f>O214*H214</f>
        <v>0</v>
      </c>
      <c r="Q214" s="251">
        <v>0</v>
      </c>
      <c r="R214" s="251">
        <f>Q214*H214</f>
        <v>0</v>
      </c>
      <c r="S214" s="251">
        <v>0</v>
      </c>
      <c r="T214" s="25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3" t="s">
        <v>146</v>
      </c>
      <c r="AT214" s="253" t="s">
        <v>141</v>
      </c>
      <c r="AU214" s="253" t="s">
        <v>88</v>
      </c>
      <c r="AY214" s="17" t="s">
        <v>139</v>
      </c>
      <c r="BE214" s="254">
        <f>IF(N214="základní",J214,0)</f>
        <v>0</v>
      </c>
      <c r="BF214" s="254">
        <f>IF(N214="snížená",J214,0)</f>
        <v>0</v>
      </c>
      <c r="BG214" s="254">
        <f>IF(N214="zákl. přenesená",J214,0)</f>
        <v>0</v>
      </c>
      <c r="BH214" s="254">
        <f>IF(N214="sníž. přenesená",J214,0)</f>
        <v>0</v>
      </c>
      <c r="BI214" s="254">
        <f>IF(N214="nulová",J214,0)</f>
        <v>0</v>
      </c>
      <c r="BJ214" s="17" t="s">
        <v>86</v>
      </c>
      <c r="BK214" s="254">
        <f>ROUND(I214*H214,2)</f>
        <v>0</v>
      </c>
      <c r="BL214" s="17" t="s">
        <v>146</v>
      </c>
      <c r="BM214" s="253" t="s">
        <v>516</v>
      </c>
    </row>
    <row r="215" s="14" customFormat="1">
      <c r="A215" s="14"/>
      <c r="B215" s="267"/>
      <c r="C215" s="268"/>
      <c r="D215" s="257" t="s">
        <v>148</v>
      </c>
      <c r="E215" s="269" t="s">
        <v>1</v>
      </c>
      <c r="F215" s="270" t="s">
        <v>501</v>
      </c>
      <c r="G215" s="268"/>
      <c r="H215" s="269" t="s">
        <v>1</v>
      </c>
      <c r="I215" s="271"/>
      <c r="J215" s="268"/>
      <c r="K215" s="268"/>
      <c r="L215" s="272"/>
      <c r="M215" s="273"/>
      <c r="N215" s="274"/>
      <c r="O215" s="274"/>
      <c r="P215" s="274"/>
      <c r="Q215" s="274"/>
      <c r="R215" s="274"/>
      <c r="S215" s="274"/>
      <c r="T215" s="27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6" t="s">
        <v>148</v>
      </c>
      <c r="AU215" s="276" t="s">
        <v>88</v>
      </c>
      <c r="AV215" s="14" t="s">
        <v>86</v>
      </c>
      <c r="AW215" s="14" t="s">
        <v>33</v>
      </c>
      <c r="AX215" s="14" t="s">
        <v>78</v>
      </c>
      <c r="AY215" s="276" t="s">
        <v>139</v>
      </c>
    </row>
    <row r="216" s="14" customFormat="1">
      <c r="A216" s="14"/>
      <c r="B216" s="267"/>
      <c r="C216" s="268"/>
      <c r="D216" s="257" t="s">
        <v>148</v>
      </c>
      <c r="E216" s="269" t="s">
        <v>1</v>
      </c>
      <c r="F216" s="270" t="s">
        <v>502</v>
      </c>
      <c r="G216" s="268"/>
      <c r="H216" s="269" t="s">
        <v>1</v>
      </c>
      <c r="I216" s="271"/>
      <c r="J216" s="268"/>
      <c r="K216" s="268"/>
      <c r="L216" s="272"/>
      <c r="M216" s="273"/>
      <c r="N216" s="274"/>
      <c r="O216" s="274"/>
      <c r="P216" s="274"/>
      <c r="Q216" s="274"/>
      <c r="R216" s="274"/>
      <c r="S216" s="274"/>
      <c r="T216" s="27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6" t="s">
        <v>148</v>
      </c>
      <c r="AU216" s="276" t="s">
        <v>88</v>
      </c>
      <c r="AV216" s="14" t="s">
        <v>86</v>
      </c>
      <c r="AW216" s="14" t="s">
        <v>33</v>
      </c>
      <c r="AX216" s="14" t="s">
        <v>78</v>
      </c>
      <c r="AY216" s="276" t="s">
        <v>139</v>
      </c>
    </row>
    <row r="217" s="14" customFormat="1">
      <c r="A217" s="14"/>
      <c r="B217" s="267"/>
      <c r="C217" s="268"/>
      <c r="D217" s="257" t="s">
        <v>148</v>
      </c>
      <c r="E217" s="269" t="s">
        <v>1</v>
      </c>
      <c r="F217" s="270" t="s">
        <v>464</v>
      </c>
      <c r="G217" s="268"/>
      <c r="H217" s="269" t="s">
        <v>1</v>
      </c>
      <c r="I217" s="271"/>
      <c r="J217" s="268"/>
      <c r="K217" s="268"/>
      <c r="L217" s="272"/>
      <c r="M217" s="273"/>
      <c r="N217" s="274"/>
      <c r="O217" s="274"/>
      <c r="P217" s="274"/>
      <c r="Q217" s="274"/>
      <c r="R217" s="274"/>
      <c r="S217" s="274"/>
      <c r="T217" s="27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6" t="s">
        <v>148</v>
      </c>
      <c r="AU217" s="276" t="s">
        <v>88</v>
      </c>
      <c r="AV217" s="14" t="s">
        <v>86</v>
      </c>
      <c r="AW217" s="14" t="s">
        <v>33</v>
      </c>
      <c r="AX217" s="14" t="s">
        <v>78</v>
      </c>
      <c r="AY217" s="276" t="s">
        <v>139</v>
      </c>
    </row>
    <row r="218" s="13" customFormat="1">
      <c r="A218" s="13"/>
      <c r="B218" s="255"/>
      <c r="C218" s="256"/>
      <c r="D218" s="257" t="s">
        <v>148</v>
      </c>
      <c r="E218" s="258" t="s">
        <v>1</v>
      </c>
      <c r="F218" s="259" t="s">
        <v>503</v>
      </c>
      <c r="G218" s="256"/>
      <c r="H218" s="260">
        <v>16.800000000000001</v>
      </c>
      <c r="I218" s="261"/>
      <c r="J218" s="256"/>
      <c r="K218" s="256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148</v>
      </c>
      <c r="AU218" s="266" t="s">
        <v>88</v>
      </c>
      <c r="AV218" s="13" t="s">
        <v>88</v>
      </c>
      <c r="AW218" s="13" t="s">
        <v>33</v>
      </c>
      <c r="AX218" s="13" t="s">
        <v>78</v>
      </c>
      <c r="AY218" s="266" t="s">
        <v>139</v>
      </c>
    </row>
    <row r="219" s="14" customFormat="1">
      <c r="A219" s="14"/>
      <c r="B219" s="267"/>
      <c r="C219" s="268"/>
      <c r="D219" s="257" t="s">
        <v>148</v>
      </c>
      <c r="E219" s="269" t="s">
        <v>1</v>
      </c>
      <c r="F219" s="270" t="s">
        <v>466</v>
      </c>
      <c r="G219" s="268"/>
      <c r="H219" s="269" t="s">
        <v>1</v>
      </c>
      <c r="I219" s="271"/>
      <c r="J219" s="268"/>
      <c r="K219" s="268"/>
      <c r="L219" s="272"/>
      <c r="M219" s="273"/>
      <c r="N219" s="274"/>
      <c r="O219" s="274"/>
      <c r="P219" s="274"/>
      <c r="Q219" s="274"/>
      <c r="R219" s="274"/>
      <c r="S219" s="274"/>
      <c r="T219" s="27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6" t="s">
        <v>148</v>
      </c>
      <c r="AU219" s="276" t="s">
        <v>88</v>
      </c>
      <c r="AV219" s="14" t="s">
        <v>86</v>
      </c>
      <c r="AW219" s="14" t="s">
        <v>33</v>
      </c>
      <c r="AX219" s="14" t="s">
        <v>78</v>
      </c>
      <c r="AY219" s="276" t="s">
        <v>139</v>
      </c>
    </row>
    <row r="220" s="13" customFormat="1">
      <c r="A220" s="13"/>
      <c r="B220" s="255"/>
      <c r="C220" s="256"/>
      <c r="D220" s="257" t="s">
        <v>148</v>
      </c>
      <c r="E220" s="258" t="s">
        <v>1</v>
      </c>
      <c r="F220" s="259" t="s">
        <v>504</v>
      </c>
      <c r="G220" s="256"/>
      <c r="H220" s="260">
        <v>31.5</v>
      </c>
      <c r="I220" s="261"/>
      <c r="J220" s="256"/>
      <c r="K220" s="256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148</v>
      </c>
      <c r="AU220" s="266" t="s">
        <v>88</v>
      </c>
      <c r="AV220" s="13" t="s">
        <v>88</v>
      </c>
      <c r="AW220" s="13" t="s">
        <v>33</v>
      </c>
      <c r="AX220" s="13" t="s">
        <v>78</v>
      </c>
      <c r="AY220" s="266" t="s">
        <v>139</v>
      </c>
    </row>
    <row r="221" s="14" customFormat="1">
      <c r="A221" s="14"/>
      <c r="B221" s="267"/>
      <c r="C221" s="268"/>
      <c r="D221" s="257" t="s">
        <v>148</v>
      </c>
      <c r="E221" s="269" t="s">
        <v>1</v>
      </c>
      <c r="F221" s="270" t="s">
        <v>468</v>
      </c>
      <c r="G221" s="268"/>
      <c r="H221" s="269" t="s">
        <v>1</v>
      </c>
      <c r="I221" s="271"/>
      <c r="J221" s="268"/>
      <c r="K221" s="268"/>
      <c r="L221" s="272"/>
      <c r="M221" s="273"/>
      <c r="N221" s="274"/>
      <c r="O221" s="274"/>
      <c r="P221" s="274"/>
      <c r="Q221" s="274"/>
      <c r="R221" s="274"/>
      <c r="S221" s="274"/>
      <c r="T221" s="27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6" t="s">
        <v>148</v>
      </c>
      <c r="AU221" s="276" t="s">
        <v>88</v>
      </c>
      <c r="AV221" s="14" t="s">
        <v>86</v>
      </c>
      <c r="AW221" s="14" t="s">
        <v>33</v>
      </c>
      <c r="AX221" s="14" t="s">
        <v>78</v>
      </c>
      <c r="AY221" s="276" t="s">
        <v>139</v>
      </c>
    </row>
    <row r="222" s="13" customFormat="1">
      <c r="A222" s="13"/>
      <c r="B222" s="255"/>
      <c r="C222" s="256"/>
      <c r="D222" s="257" t="s">
        <v>148</v>
      </c>
      <c r="E222" s="258" t="s">
        <v>1</v>
      </c>
      <c r="F222" s="259" t="s">
        <v>505</v>
      </c>
      <c r="G222" s="256"/>
      <c r="H222" s="260">
        <v>46.200000000000003</v>
      </c>
      <c r="I222" s="261"/>
      <c r="J222" s="256"/>
      <c r="K222" s="256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148</v>
      </c>
      <c r="AU222" s="266" t="s">
        <v>88</v>
      </c>
      <c r="AV222" s="13" t="s">
        <v>88</v>
      </c>
      <c r="AW222" s="13" t="s">
        <v>33</v>
      </c>
      <c r="AX222" s="13" t="s">
        <v>78</v>
      </c>
      <c r="AY222" s="266" t="s">
        <v>139</v>
      </c>
    </row>
    <row r="223" s="14" customFormat="1">
      <c r="A223" s="14"/>
      <c r="B223" s="267"/>
      <c r="C223" s="268"/>
      <c r="D223" s="257" t="s">
        <v>148</v>
      </c>
      <c r="E223" s="269" t="s">
        <v>1</v>
      </c>
      <c r="F223" s="270" t="s">
        <v>470</v>
      </c>
      <c r="G223" s="268"/>
      <c r="H223" s="269" t="s">
        <v>1</v>
      </c>
      <c r="I223" s="271"/>
      <c r="J223" s="268"/>
      <c r="K223" s="268"/>
      <c r="L223" s="272"/>
      <c r="M223" s="273"/>
      <c r="N223" s="274"/>
      <c r="O223" s="274"/>
      <c r="P223" s="274"/>
      <c r="Q223" s="274"/>
      <c r="R223" s="274"/>
      <c r="S223" s="274"/>
      <c r="T223" s="27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6" t="s">
        <v>148</v>
      </c>
      <c r="AU223" s="276" t="s">
        <v>88</v>
      </c>
      <c r="AV223" s="14" t="s">
        <v>86</v>
      </c>
      <c r="AW223" s="14" t="s">
        <v>33</v>
      </c>
      <c r="AX223" s="14" t="s">
        <v>78</v>
      </c>
      <c r="AY223" s="276" t="s">
        <v>139</v>
      </c>
    </row>
    <row r="224" s="13" customFormat="1">
      <c r="A224" s="13"/>
      <c r="B224" s="255"/>
      <c r="C224" s="256"/>
      <c r="D224" s="257" t="s">
        <v>148</v>
      </c>
      <c r="E224" s="258" t="s">
        <v>1</v>
      </c>
      <c r="F224" s="259" t="s">
        <v>506</v>
      </c>
      <c r="G224" s="256"/>
      <c r="H224" s="260">
        <v>17</v>
      </c>
      <c r="I224" s="261"/>
      <c r="J224" s="256"/>
      <c r="K224" s="256"/>
      <c r="L224" s="262"/>
      <c r="M224" s="263"/>
      <c r="N224" s="264"/>
      <c r="O224" s="264"/>
      <c r="P224" s="264"/>
      <c r="Q224" s="264"/>
      <c r="R224" s="264"/>
      <c r="S224" s="264"/>
      <c r="T224" s="26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6" t="s">
        <v>148</v>
      </c>
      <c r="AU224" s="266" t="s">
        <v>88</v>
      </c>
      <c r="AV224" s="13" t="s">
        <v>88</v>
      </c>
      <c r="AW224" s="13" t="s">
        <v>33</v>
      </c>
      <c r="AX224" s="13" t="s">
        <v>78</v>
      </c>
      <c r="AY224" s="266" t="s">
        <v>139</v>
      </c>
    </row>
    <row r="225" s="14" customFormat="1">
      <c r="A225" s="14"/>
      <c r="B225" s="267"/>
      <c r="C225" s="268"/>
      <c r="D225" s="257" t="s">
        <v>148</v>
      </c>
      <c r="E225" s="269" t="s">
        <v>1</v>
      </c>
      <c r="F225" s="270" t="s">
        <v>472</v>
      </c>
      <c r="G225" s="268"/>
      <c r="H225" s="269" t="s">
        <v>1</v>
      </c>
      <c r="I225" s="271"/>
      <c r="J225" s="268"/>
      <c r="K225" s="268"/>
      <c r="L225" s="272"/>
      <c r="M225" s="273"/>
      <c r="N225" s="274"/>
      <c r="O225" s="274"/>
      <c r="P225" s="274"/>
      <c r="Q225" s="274"/>
      <c r="R225" s="274"/>
      <c r="S225" s="274"/>
      <c r="T225" s="27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6" t="s">
        <v>148</v>
      </c>
      <c r="AU225" s="276" t="s">
        <v>88</v>
      </c>
      <c r="AV225" s="14" t="s">
        <v>86</v>
      </c>
      <c r="AW225" s="14" t="s">
        <v>33</v>
      </c>
      <c r="AX225" s="14" t="s">
        <v>78</v>
      </c>
      <c r="AY225" s="276" t="s">
        <v>139</v>
      </c>
    </row>
    <row r="226" s="13" customFormat="1">
      <c r="A226" s="13"/>
      <c r="B226" s="255"/>
      <c r="C226" s="256"/>
      <c r="D226" s="257" t="s">
        <v>148</v>
      </c>
      <c r="E226" s="258" t="s">
        <v>1</v>
      </c>
      <c r="F226" s="259" t="s">
        <v>507</v>
      </c>
      <c r="G226" s="256"/>
      <c r="H226" s="260">
        <v>104</v>
      </c>
      <c r="I226" s="261"/>
      <c r="J226" s="256"/>
      <c r="K226" s="256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148</v>
      </c>
      <c r="AU226" s="266" t="s">
        <v>88</v>
      </c>
      <c r="AV226" s="13" t="s">
        <v>88</v>
      </c>
      <c r="AW226" s="13" t="s">
        <v>33</v>
      </c>
      <c r="AX226" s="13" t="s">
        <v>78</v>
      </c>
      <c r="AY226" s="266" t="s">
        <v>139</v>
      </c>
    </row>
    <row r="227" s="14" customFormat="1">
      <c r="A227" s="14"/>
      <c r="B227" s="267"/>
      <c r="C227" s="268"/>
      <c r="D227" s="257" t="s">
        <v>148</v>
      </c>
      <c r="E227" s="269" t="s">
        <v>1</v>
      </c>
      <c r="F227" s="270" t="s">
        <v>474</v>
      </c>
      <c r="G227" s="268"/>
      <c r="H227" s="269" t="s">
        <v>1</v>
      </c>
      <c r="I227" s="271"/>
      <c r="J227" s="268"/>
      <c r="K227" s="268"/>
      <c r="L227" s="272"/>
      <c r="M227" s="273"/>
      <c r="N227" s="274"/>
      <c r="O227" s="274"/>
      <c r="P227" s="274"/>
      <c r="Q227" s="274"/>
      <c r="R227" s="274"/>
      <c r="S227" s="274"/>
      <c r="T227" s="27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6" t="s">
        <v>148</v>
      </c>
      <c r="AU227" s="276" t="s">
        <v>88</v>
      </c>
      <c r="AV227" s="14" t="s">
        <v>86</v>
      </c>
      <c r="AW227" s="14" t="s">
        <v>33</v>
      </c>
      <c r="AX227" s="14" t="s">
        <v>78</v>
      </c>
      <c r="AY227" s="276" t="s">
        <v>139</v>
      </c>
    </row>
    <row r="228" s="13" customFormat="1">
      <c r="A228" s="13"/>
      <c r="B228" s="255"/>
      <c r="C228" s="256"/>
      <c r="D228" s="257" t="s">
        <v>148</v>
      </c>
      <c r="E228" s="258" t="s">
        <v>1</v>
      </c>
      <c r="F228" s="259" t="s">
        <v>508</v>
      </c>
      <c r="G228" s="256"/>
      <c r="H228" s="260">
        <v>103.2</v>
      </c>
      <c r="I228" s="261"/>
      <c r="J228" s="256"/>
      <c r="K228" s="256"/>
      <c r="L228" s="262"/>
      <c r="M228" s="263"/>
      <c r="N228" s="264"/>
      <c r="O228" s="264"/>
      <c r="P228" s="264"/>
      <c r="Q228" s="264"/>
      <c r="R228" s="264"/>
      <c r="S228" s="264"/>
      <c r="T228" s="26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6" t="s">
        <v>148</v>
      </c>
      <c r="AU228" s="266" t="s">
        <v>88</v>
      </c>
      <c r="AV228" s="13" t="s">
        <v>88</v>
      </c>
      <c r="AW228" s="13" t="s">
        <v>33</v>
      </c>
      <c r="AX228" s="13" t="s">
        <v>78</v>
      </c>
      <c r="AY228" s="266" t="s">
        <v>139</v>
      </c>
    </row>
    <row r="229" s="14" customFormat="1">
      <c r="A229" s="14"/>
      <c r="B229" s="267"/>
      <c r="C229" s="268"/>
      <c r="D229" s="257" t="s">
        <v>148</v>
      </c>
      <c r="E229" s="269" t="s">
        <v>1</v>
      </c>
      <c r="F229" s="270" t="s">
        <v>509</v>
      </c>
      <c r="G229" s="268"/>
      <c r="H229" s="269" t="s">
        <v>1</v>
      </c>
      <c r="I229" s="271"/>
      <c r="J229" s="268"/>
      <c r="K229" s="268"/>
      <c r="L229" s="272"/>
      <c r="M229" s="273"/>
      <c r="N229" s="274"/>
      <c r="O229" s="274"/>
      <c r="P229" s="274"/>
      <c r="Q229" s="274"/>
      <c r="R229" s="274"/>
      <c r="S229" s="274"/>
      <c r="T229" s="27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6" t="s">
        <v>148</v>
      </c>
      <c r="AU229" s="276" t="s">
        <v>88</v>
      </c>
      <c r="AV229" s="14" t="s">
        <v>86</v>
      </c>
      <c r="AW229" s="14" t="s">
        <v>33</v>
      </c>
      <c r="AX229" s="14" t="s">
        <v>78</v>
      </c>
      <c r="AY229" s="276" t="s">
        <v>139</v>
      </c>
    </row>
    <row r="230" s="13" customFormat="1">
      <c r="A230" s="13"/>
      <c r="B230" s="255"/>
      <c r="C230" s="256"/>
      <c r="D230" s="257" t="s">
        <v>148</v>
      </c>
      <c r="E230" s="258" t="s">
        <v>1</v>
      </c>
      <c r="F230" s="259" t="s">
        <v>510</v>
      </c>
      <c r="G230" s="256"/>
      <c r="H230" s="260">
        <v>20.800000000000001</v>
      </c>
      <c r="I230" s="261"/>
      <c r="J230" s="256"/>
      <c r="K230" s="256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148</v>
      </c>
      <c r="AU230" s="266" t="s">
        <v>88</v>
      </c>
      <c r="AV230" s="13" t="s">
        <v>88</v>
      </c>
      <c r="AW230" s="13" t="s">
        <v>33</v>
      </c>
      <c r="AX230" s="13" t="s">
        <v>78</v>
      </c>
      <c r="AY230" s="266" t="s">
        <v>139</v>
      </c>
    </row>
    <row r="231" s="15" customFormat="1">
      <c r="A231" s="15"/>
      <c r="B231" s="294"/>
      <c r="C231" s="295"/>
      <c r="D231" s="257" t="s">
        <v>148</v>
      </c>
      <c r="E231" s="296" t="s">
        <v>1</v>
      </c>
      <c r="F231" s="297" t="s">
        <v>476</v>
      </c>
      <c r="G231" s="295"/>
      <c r="H231" s="298">
        <v>339.5</v>
      </c>
      <c r="I231" s="299"/>
      <c r="J231" s="295"/>
      <c r="K231" s="295"/>
      <c r="L231" s="300"/>
      <c r="M231" s="301"/>
      <c r="N231" s="302"/>
      <c r="O231" s="302"/>
      <c r="P231" s="302"/>
      <c r="Q231" s="302"/>
      <c r="R231" s="302"/>
      <c r="S231" s="302"/>
      <c r="T231" s="30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304" t="s">
        <v>148</v>
      </c>
      <c r="AU231" s="304" t="s">
        <v>88</v>
      </c>
      <c r="AV231" s="15" t="s">
        <v>146</v>
      </c>
      <c r="AW231" s="15" t="s">
        <v>33</v>
      </c>
      <c r="AX231" s="15" t="s">
        <v>86</v>
      </c>
      <c r="AY231" s="304" t="s">
        <v>139</v>
      </c>
    </row>
    <row r="232" s="2" customFormat="1" ht="16.5" customHeight="1">
      <c r="A232" s="38"/>
      <c r="B232" s="39"/>
      <c r="C232" s="280" t="s">
        <v>194</v>
      </c>
      <c r="D232" s="280" t="s">
        <v>218</v>
      </c>
      <c r="E232" s="281" t="s">
        <v>517</v>
      </c>
      <c r="F232" s="282" t="s">
        <v>518</v>
      </c>
      <c r="G232" s="283" t="s">
        <v>271</v>
      </c>
      <c r="H232" s="284">
        <v>679</v>
      </c>
      <c r="I232" s="285"/>
      <c r="J232" s="284">
        <f>ROUND(I232*H232,2)</f>
        <v>0</v>
      </c>
      <c r="K232" s="282" t="s">
        <v>145</v>
      </c>
      <c r="L232" s="286"/>
      <c r="M232" s="287" t="s">
        <v>1</v>
      </c>
      <c r="N232" s="288" t="s">
        <v>43</v>
      </c>
      <c r="O232" s="91"/>
      <c r="P232" s="251">
        <f>O232*H232</f>
        <v>0</v>
      </c>
      <c r="Q232" s="251">
        <v>0</v>
      </c>
      <c r="R232" s="251">
        <f>Q232*H232</f>
        <v>0</v>
      </c>
      <c r="S232" s="251">
        <v>0</v>
      </c>
      <c r="T232" s="25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3" t="s">
        <v>182</v>
      </c>
      <c r="AT232" s="253" t="s">
        <v>218</v>
      </c>
      <c r="AU232" s="253" t="s">
        <v>88</v>
      </c>
      <c r="AY232" s="17" t="s">
        <v>139</v>
      </c>
      <c r="BE232" s="254">
        <f>IF(N232="základní",J232,0)</f>
        <v>0</v>
      </c>
      <c r="BF232" s="254">
        <f>IF(N232="snížená",J232,0)</f>
        <v>0</v>
      </c>
      <c r="BG232" s="254">
        <f>IF(N232="zákl. přenesená",J232,0)</f>
        <v>0</v>
      </c>
      <c r="BH232" s="254">
        <f>IF(N232="sníž. přenesená",J232,0)</f>
        <v>0</v>
      </c>
      <c r="BI232" s="254">
        <f>IF(N232="nulová",J232,0)</f>
        <v>0</v>
      </c>
      <c r="BJ232" s="17" t="s">
        <v>86</v>
      </c>
      <c r="BK232" s="254">
        <f>ROUND(I232*H232,2)</f>
        <v>0</v>
      </c>
      <c r="BL232" s="17" t="s">
        <v>146</v>
      </c>
      <c r="BM232" s="253" t="s">
        <v>519</v>
      </c>
    </row>
    <row r="233" s="13" customFormat="1">
      <c r="A233" s="13"/>
      <c r="B233" s="255"/>
      <c r="C233" s="256"/>
      <c r="D233" s="257" t="s">
        <v>148</v>
      </c>
      <c r="E233" s="258" t="s">
        <v>1</v>
      </c>
      <c r="F233" s="259" t="s">
        <v>520</v>
      </c>
      <c r="G233" s="256"/>
      <c r="H233" s="260">
        <v>679</v>
      </c>
      <c r="I233" s="261"/>
      <c r="J233" s="256"/>
      <c r="K233" s="256"/>
      <c r="L233" s="262"/>
      <c r="M233" s="263"/>
      <c r="N233" s="264"/>
      <c r="O233" s="264"/>
      <c r="P233" s="264"/>
      <c r="Q233" s="264"/>
      <c r="R233" s="264"/>
      <c r="S233" s="264"/>
      <c r="T233" s="26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6" t="s">
        <v>148</v>
      </c>
      <c r="AU233" s="266" t="s">
        <v>88</v>
      </c>
      <c r="AV233" s="13" t="s">
        <v>88</v>
      </c>
      <c r="AW233" s="13" t="s">
        <v>33</v>
      </c>
      <c r="AX233" s="13" t="s">
        <v>86</v>
      </c>
      <c r="AY233" s="266" t="s">
        <v>139</v>
      </c>
    </row>
    <row r="234" s="2" customFormat="1" ht="16.5" customHeight="1">
      <c r="A234" s="38"/>
      <c r="B234" s="39"/>
      <c r="C234" s="243" t="s">
        <v>198</v>
      </c>
      <c r="D234" s="243" t="s">
        <v>141</v>
      </c>
      <c r="E234" s="244" t="s">
        <v>225</v>
      </c>
      <c r="F234" s="245" t="s">
        <v>226</v>
      </c>
      <c r="G234" s="246" t="s">
        <v>144</v>
      </c>
      <c r="H234" s="247">
        <v>200</v>
      </c>
      <c r="I234" s="248"/>
      <c r="J234" s="247">
        <f>ROUND(I234*H234,2)</f>
        <v>0</v>
      </c>
      <c r="K234" s="245" t="s">
        <v>145</v>
      </c>
      <c r="L234" s="44"/>
      <c r="M234" s="249" t="s">
        <v>1</v>
      </c>
      <c r="N234" s="250" t="s">
        <v>43</v>
      </c>
      <c r="O234" s="91"/>
      <c r="P234" s="251">
        <f>O234*H234</f>
        <v>0</v>
      </c>
      <c r="Q234" s="251">
        <v>0</v>
      </c>
      <c r="R234" s="251">
        <f>Q234*H234</f>
        <v>0</v>
      </c>
      <c r="S234" s="251">
        <v>0</v>
      </c>
      <c r="T234" s="25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3" t="s">
        <v>146</v>
      </c>
      <c r="AT234" s="253" t="s">
        <v>141</v>
      </c>
      <c r="AU234" s="253" t="s">
        <v>88</v>
      </c>
      <c r="AY234" s="17" t="s">
        <v>139</v>
      </c>
      <c r="BE234" s="254">
        <f>IF(N234="základní",J234,0)</f>
        <v>0</v>
      </c>
      <c r="BF234" s="254">
        <f>IF(N234="snížená",J234,0)</f>
        <v>0</v>
      </c>
      <c r="BG234" s="254">
        <f>IF(N234="zákl. přenesená",J234,0)</f>
        <v>0</v>
      </c>
      <c r="BH234" s="254">
        <f>IF(N234="sníž. přenesená",J234,0)</f>
        <v>0</v>
      </c>
      <c r="BI234" s="254">
        <f>IF(N234="nulová",J234,0)</f>
        <v>0</v>
      </c>
      <c r="BJ234" s="17" t="s">
        <v>86</v>
      </c>
      <c r="BK234" s="254">
        <f>ROUND(I234*H234,2)</f>
        <v>0</v>
      </c>
      <c r="BL234" s="17" t="s">
        <v>146</v>
      </c>
      <c r="BM234" s="253" t="s">
        <v>521</v>
      </c>
    </row>
    <row r="235" s="14" customFormat="1">
      <c r="A235" s="14"/>
      <c r="B235" s="267"/>
      <c r="C235" s="268"/>
      <c r="D235" s="257" t="s">
        <v>148</v>
      </c>
      <c r="E235" s="269" t="s">
        <v>1</v>
      </c>
      <c r="F235" s="270" t="s">
        <v>522</v>
      </c>
      <c r="G235" s="268"/>
      <c r="H235" s="269" t="s">
        <v>1</v>
      </c>
      <c r="I235" s="271"/>
      <c r="J235" s="268"/>
      <c r="K235" s="268"/>
      <c r="L235" s="272"/>
      <c r="M235" s="273"/>
      <c r="N235" s="274"/>
      <c r="O235" s="274"/>
      <c r="P235" s="274"/>
      <c r="Q235" s="274"/>
      <c r="R235" s="274"/>
      <c r="S235" s="274"/>
      <c r="T235" s="27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6" t="s">
        <v>148</v>
      </c>
      <c r="AU235" s="276" t="s">
        <v>88</v>
      </c>
      <c r="AV235" s="14" t="s">
        <v>86</v>
      </c>
      <c r="AW235" s="14" t="s">
        <v>33</v>
      </c>
      <c r="AX235" s="14" t="s">
        <v>78</v>
      </c>
      <c r="AY235" s="276" t="s">
        <v>139</v>
      </c>
    </row>
    <row r="236" s="13" customFormat="1">
      <c r="A236" s="13"/>
      <c r="B236" s="255"/>
      <c r="C236" s="256"/>
      <c r="D236" s="257" t="s">
        <v>148</v>
      </c>
      <c r="E236" s="258" t="s">
        <v>1</v>
      </c>
      <c r="F236" s="259" t="s">
        <v>523</v>
      </c>
      <c r="G236" s="256"/>
      <c r="H236" s="260">
        <v>200</v>
      </c>
      <c r="I236" s="261"/>
      <c r="J236" s="256"/>
      <c r="K236" s="256"/>
      <c r="L236" s="262"/>
      <c r="M236" s="263"/>
      <c r="N236" s="264"/>
      <c r="O236" s="264"/>
      <c r="P236" s="264"/>
      <c r="Q236" s="264"/>
      <c r="R236" s="264"/>
      <c r="S236" s="264"/>
      <c r="T236" s="26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6" t="s">
        <v>148</v>
      </c>
      <c r="AU236" s="266" t="s">
        <v>88</v>
      </c>
      <c r="AV236" s="13" t="s">
        <v>88</v>
      </c>
      <c r="AW236" s="13" t="s">
        <v>33</v>
      </c>
      <c r="AX236" s="13" t="s">
        <v>78</v>
      </c>
      <c r="AY236" s="266" t="s">
        <v>139</v>
      </c>
    </row>
    <row r="237" s="15" customFormat="1">
      <c r="A237" s="15"/>
      <c r="B237" s="294"/>
      <c r="C237" s="295"/>
      <c r="D237" s="257" t="s">
        <v>148</v>
      </c>
      <c r="E237" s="296" t="s">
        <v>1</v>
      </c>
      <c r="F237" s="297" t="s">
        <v>476</v>
      </c>
      <c r="G237" s="295"/>
      <c r="H237" s="298">
        <v>200</v>
      </c>
      <c r="I237" s="299"/>
      <c r="J237" s="295"/>
      <c r="K237" s="295"/>
      <c r="L237" s="300"/>
      <c r="M237" s="301"/>
      <c r="N237" s="302"/>
      <c r="O237" s="302"/>
      <c r="P237" s="302"/>
      <c r="Q237" s="302"/>
      <c r="R237" s="302"/>
      <c r="S237" s="302"/>
      <c r="T237" s="30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304" t="s">
        <v>148</v>
      </c>
      <c r="AU237" s="304" t="s">
        <v>88</v>
      </c>
      <c r="AV237" s="15" t="s">
        <v>146</v>
      </c>
      <c r="AW237" s="15" t="s">
        <v>33</v>
      </c>
      <c r="AX237" s="15" t="s">
        <v>86</v>
      </c>
      <c r="AY237" s="304" t="s">
        <v>139</v>
      </c>
    </row>
    <row r="238" s="12" customFormat="1" ht="22.8" customHeight="1">
      <c r="A238" s="12"/>
      <c r="B238" s="227"/>
      <c r="C238" s="228"/>
      <c r="D238" s="229" t="s">
        <v>77</v>
      </c>
      <c r="E238" s="241" t="s">
        <v>88</v>
      </c>
      <c r="F238" s="241" t="s">
        <v>280</v>
      </c>
      <c r="G238" s="228"/>
      <c r="H238" s="228"/>
      <c r="I238" s="231"/>
      <c r="J238" s="242">
        <f>BK238</f>
        <v>0</v>
      </c>
      <c r="K238" s="228"/>
      <c r="L238" s="233"/>
      <c r="M238" s="234"/>
      <c r="N238" s="235"/>
      <c r="O238" s="235"/>
      <c r="P238" s="236">
        <f>SUM(P239:P297)</f>
        <v>0</v>
      </c>
      <c r="Q238" s="235"/>
      <c r="R238" s="236">
        <f>SUM(R239:R297)</f>
        <v>167.94895400000002</v>
      </c>
      <c r="S238" s="235"/>
      <c r="T238" s="237">
        <f>SUM(T239:T297)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8" t="s">
        <v>86</v>
      </c>
      <c r="AT238" s="239" t="s">
        <v>77</v>
      </c>
      <c r="AU238" s="239" t="s">
        <v>86</v>
      </c>
      <c r="AY238" s="238" t="s">
        <v>139</v>
      </c>
      <c r="BK238" s="240">
        <f>SUM(BK239:BK297)</f>
        <v>0</v>
      </c>
    </row>
    <row r="239" s="2" customFormat="1" ht="16.5" customHeight="1">
      <c r="A239" s="38"/>
      <c r="B239" s="39"/>
      <c r="C239" s="243" t="s">
        <v>203</v>
      </c>
      <c r="D239" s="243" t="s">
        <v>141</v>
      </c>
      <c r="E239" s="244" t="s">
        <v>524</v>
      </c>
      <c r="F239" s="245" t="s">
        <v>525</v>
      </c>
      <c r="G239" s="246" t="s">
        <v>153</v>
      </c>
      <c r="H239" s="247">
        <v>9.6600000000000001</v>
      </c>
      <c r="I239" s="248"/>
      <c r="J239" s="247">
        <f>ROUND(I239*H239,2)</f>
        <v>0</v>
      </c>
      <c r="K239" s="245" t="s">
        <v>145</v>
      </c>
      <c r="L239" s="44"/>
      <c r="M239" s="249" t="s">
        <v>1</v>
      </c>
      <c r="N239" s="250" t="s">
        <v>43</v>
      </c>
      <c r="O239" s="91"/>
      <c r="P239" s="251">
        <f>O239*H239</f>
        <v>0</v>
      </c>
      <c r="Q239" s="251">
        <v>1.6299999999999999</v>
      </c>
      <c r="R239" s="251">
        <f>Q239*H239</f>
        <v>15.745799999999999</v>
      </c>
      <c r="S239" s="251">
        <v>0</v>
      </c>
      <c r="T239" s="25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3" t="s">
        <v>146</v>
      </c>
      <c r="AT239" s="253" t="s">
        <v>141</v>
      </c>
      <c r="AU239" s="253" t="s">
        <v>88</v>
      </c>
      <c r="AY239" s="17" t="s">
        <v>139</v>
      </c>
      <c r="BE239" s="254">
        <f>IF(N239="základní",J239,0)</f>
        <v>0</v>
      </c>
      <c r="BF239" s="254">
        <f>IF(N239="snížená",J239,0)</f>
        <v>0</v>
      </c>
      <c r="BG239" s="254">
        <f>IF(N239="zákl. přenesená",J239,0)</f>
        <v>0</v>
      </c>
      <c r="BH239" s="254">
        <f>IF(N239="sníž. přenesená",J239,0)</f>
        <v>0</v>
      </c>
      <c r="BI239" s="254">
        <f>IF(N239="nulová",J239,0)</f>
        <v>0</v>
      </c>
      <c r="BJ239" s="17" t="s">
        <v>86</v>
      </c>
      <c r="BK239" s="254">
        <f>ROUND(I239*H239,2)</f>
        <v>0</v>
      </c>
      <c r="BL239" s="17" t="s">
        <v>146</v>
      </c>
      <c r="BM239" s="253" t="s">
        <v>526</v>
      </c>
    </row>
    <row r="240" s="14" customFormat="1">
      <c r="A240" s="14"/>
      <c r="B240" s="267"/>
      <c r="C240" s="268"/>
      <c r="D240" s="257" t="s">
        <v>148</v>
      </c>
      <c r="E240" s="269" t="s">
        <v>1</v>
      </c>
      <c r="F240" s="270" t="s">
        <v>527</v>
      </c>
      <c r="G240" s="268"/>
      <c r="H240" s="269" t="s">
        <v>1</v>
      </c>
      <c r="I240" s="271"/>
      <c r="J240" s="268"/>
      <c r="K240" s="268"/>
      <c r="L240" s="272"/>
      <c r="M240" s="273"/>
      <c r="N240" s="274"/>
      <c r="O240" s="274"/>
      <c r="P240" s="274"/>
      <c r="Q240" s="274"/>
      <c r="R240" s="274"/>
      <c r="S240" s="274"/>
      <c r="T240" s="27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6" t="s">
        <v>148</v>
      </c>
      <c r="AU240" s="276" t="s">
        <v>88</v>
      </c>
      <c r="AV240" s="14" t="s">
        <v>86</v>
      </c>
      <c r="AW240" s="14" t="s">
        <v>33</v>
      </c>
      <c r="AX240" s="14" t="s">
        <v>78</v>
      </c>
      <c r="AY240" s="276" t="s">
        <v>139</v>
      </c>
    </row>
    <row r="241" s="13" customFormat="1">
      <c r="A241" s="13"/>
      <c r="B241" s="255"/>
      <c r="C241" s="256"/>
      <c r="D241" s="257" t="s">
        <v>148</v>
      </c>
      <c r="E241" s="258" t="s">
        <v>1</v>
      </c>
      <c r="F241" s="259" t="s">
        <v>528</v>
      </c>
      <c r="G241" s="256"/>
      <c r="H241" s="260">
        <v>9.6600000000000001</v>
      </c>
      <c r="I241" s="261"/>
      <c r="J241" s="256"/>
      <c r="K241" s="256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148</v>
      </c>
      <c r="AU241" s="266" t="s">
        <v>88</v>
      </c>
      <c r="AV241" s="13" t="s">
        <v>88</v>
      </c>
      <c r="AW241" s="13" t="s">
        <v>33</v>
      </c>
      <c r="AX241" s="13" t="s">
        <v>78</v>
      </c>
      <c r="AY241" s="266" t="s">
        <v>139</v>
      </c>
    </row>
    <row r="242" s="15" customFormat="1">
      <c r="A242" s="15"/>
      <c r="B242" s="294"/>
      <c r="C242" s="295"/>
      <c r="D242" s="257" t="s">
        <v>148</v>
      </c>
      <c r="E242" s="296" t="s">
        <v>1</v>
      </c>
      <c r="F242" s="297" t="s">
        <v>476</v>
      </c>
      <c r="G242" s="295"/>
      <c r="H242" s="298">
        <v>9.6600000000000001</v>
      </c>
      <c r="I242" s="299"/>
      <c r="J242" s="295"/>
      <c r="K242" s="295"/>
      <c r="L242" s="300"/>
      <c r="M242" s="301"/>
      <c r="N242" s="302"/>
      <c r="O242" s="302"/>
      <c r="P242" s="302"/>
      <c r="Q242" s="302"/>
      <c r="R242" s="302"/>
      <c r="S242" s="302"/>
      <c r="T242" s="303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304" t="s">
        <v>148</v>
      </c>
      <c r="AU242" s="304" t="s">
        <v>88</v>
      </c>
      <c r="AV242" s="15" t="s">
        <v>146</v>
      </c>
      <c r="AW242" s="15" t="s">
        <v>33</v>
      </c>
      <c r="AX242" s="15" t="s">
        <v>86</v>
      </c>
      <c r="AY242" s="304" t="s">
        <v>139</v>
      </c>
    </row>
    <row r="243" s="2" customFormat="1" ht="16.5" customHeight="1">
      <c r="A243" s="38"/>
      <c r="B243" s="39"/>
      <c r="C243" s="243" t="s">
        <v>208</v>
      </c>
      <c r="D243" s="243" t="s">
        <v>141</v>
      </c>
      <c r="E243" s="244" t="s">
        <v>529</v>
      </c>
      <c r="F243" s="245" t="s">
        <v>530</v>
      </c>
      <c r="G243" s="246" t="s">
        <v>144</v>
      </c>
      <c r="H243" s="247">
        <v>110.40000000000001</v>
      </c>
      <c r="I243" s="248"/>
      <c r="J243" s="247">
        <f>ROUND(I243*H243,2)</f>
        <v>0</v>
      </c>
      <c r="K243" s="245" t="s">
        <v>145</v>
      </c>
      <c r="L243" s="44"/>
      <c r="M243" s="249" t="s">
        <v>1</v>
      </c>
      <c r="N243" s="250" t="s">
        <v>43</v>
      </c>
      <c r="O243" s="91"/>
      <c r="P243" s="251">
        <f>O243*H243</f>
        <v>0</v>
      </c>
      <c r="Q243" s="251">
        <v>0.00017000000000000001</v>
      </c>
      <c r="R243" s="251">
        <f>Q243*H243</f>
        <v>0.018768000000000003</v>
      </c>
      <c r="S243" s="251">
        <v>0</v>
      </c>
      <c r="T243" s="25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3" t="s">
        <v>146</v>
      </c>
      <c r="AT243" s="253" t="s">
        <v>141</v>
      </c>
      <c r="AU243" s="253" t="s">
        <v>88</v>
      </c>
      <c r="AY243" s="17" t="s">
        <v>139</v>
      </c>
      <c r="BE243" s="254">
        <f>IF(N243="základní",J243,0)</f>
        <v>0</v>
      </c>
      <c r="BF243" s="254">
        <f>IF(N243="snížená",J243,0)</f>
        <v>0</v>
      </c>
      <c r="BG243" s="254">
        <f>IF(N243="zákl. přenesená",J243,0)</f>
        <v>0</v>
      </c>
      <c r="BH243" s="254">
        <f>IF(N243="sníž. přenesená",J243,0)</f>
        <v>0</v>
      </c>
      <c r="BI243" s="254">
        <f>IF(N243="nulová",J243,0)</f>
        <v>0</v>
      </c>
      <c r="BJ243" s="17" t="s">
        <v>86</v>
      </c>
      <c r="BK243" s="254">
        <f>ROUND(I243*H243,2)</f>
        <v>0</v>
      </c>
      <c r="BL243" s="17" t="s">
        <v>146</v>
      </c>
      <c r="BM243" s="253" t="s">
        <v>531</v>
      </c>
    </row>
    <row r="244" s="14" customFormat="1">
      <c r="A244" s="14"/>
      <c r="B244" s="267"/>
      <c r="C244" s="268"/>
      <c r="D244" s="257" t="s">
        <v>148</v>
      </c>
      <c r="E244" s="269" t="s">
        <v>1</v>
      </c>
      <c r="F244" s="270" t="s">
        <v>532</v>
      </c>
      <c r="G244" s="268"/>
      <c r="H244" s="269" t="s">
        <v>1</v>
      </c>
      <c r="I244" s="271"/>
      <c r="J244" s="268"/>
      <c r="K244" s="268"/>
      <c r="L244" s="272"/>
      <c r="M244" s="273"/>
      <c r="N244" s="274"/>
      <c r="O244" s="274"/>
      <c r="P244" s="274"/>
      <c r="Q244" s="274"/>
      <c r="R244" s="274"/>
      <c r="S244" s="274"/>
      <c r="T244" s="27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6" t="s">
        <v>148</v>
      </c>
      <c r="AU244" s="276" t="s">
        <v>88</v>
      </c>
      <c r="AV244" s="14" t="s">
        <v>86</v>
      </c>
      <c r="AW244" s="14" t="s">
        <v>33</v>
      </c>
      <c r="AX244" s="14" t="s">
        <v>78</v>
      </c>
      <c r="AY244" s="276" t="s">
        <v>139</v>
      </c>
    </row>
    <row r="245" s="14" customFormat="1">
      <c r="A245" s="14"/>
      <c r="B245" s="267"/>
      <c r="C245" s="268"/>
      <c r="D245" s="257" t="s">
        <v>148</v>
      </c>
      <c r="E245" s="269" t="s">
        <v>1</v>
      </c>
      <c r="F245" s="270" t="s">
        <v>533</v>
      </c>
      <c r="G245" s="268"/>
      <c r="H245" s="269" t="s">
        <v>1</v>
      </c>
      <c r="I245" s="271"/>
      <c r="J245" s="268"/>
      <c r="K245" s="268"/>
      <c r="L245" s="272"/>
      <c r="M245" s="273"/>
      <c r="N245" s="274"/>
      <c r="O245" s="274"/>
      <c r="P245" s="274"/>
      <c r="Q245" s="274"/>
      <c r="R245" s="274"/>
      <c r="S245" s="274"/>
      <c r="T245" s="27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6" t="s">
        <v>148</v>
      </c>
      <c r="AU245" s="276" t="s">
        <v>88</v>
      </c>
      <c r="AV245" s="14" t="s">
        <v>86</v>
      </c>
      <c r="AW245" s="14" t="s">
        <v>33</v>
      </c>
      <c r="AX245" s="14" t="s">
        <v>78</v>
      </c>
      <c r="AY245" s="276" t="s">
        <v>139</v>
      </c>
    </row>
    <row r="246" s="13" customFormat="1">
      <c r="A246" s="13"/>
      <c r="B246" s="255"/>
      <c r="C246" s="256"/>
      <c r="D246" s="257" t="s">
        <v>148</v>
      </c>
      <c r="E246" s="258" t="s">
        <v>1</v>
      </c>
      <c r="F246" s="259" t="s">
        <v>534</v>
      </c>
      <c r="G246" s="256"/>
      <c r="H246" s="260">
        <v>110.40000000000001</v>
      </c>
      <c r="I246" s="261"/>
      <c r="J246" s="256"/>
      <c r="K246" s="256"/>
      <c r="L246" s="262"/>
      <c r="M246" s="263"/>
      <c r="N246" s="264"/>
      <c r="O246" s="264"/>
      <c r="P246" s="264"/>
      <c r="Q246" s="264"/>
      <c r="R246" s="264"/>
      <c r="S246" s="264"/>
      <c r="T246" s="26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6" t="s">
        <v>148</v>
      </c>
      <c r="AU246" s="266" t="s">
        <v>88</v>
      </c>
      <c r="AV246" s="13" t="s">
        <v>88</v>
      </c>
      <c r="AW246" s="13" t="s">
        <v>33</v>
      </c>
      <c r="AX246" s="13" t="s">
        <v>78</v>
      </c>
      <c r="AY246" s="266" t="s">
        <v>139</v>
      </c>
    </row>
    <row r="247" s="15" customFormat="1">
      <c r="A247" s="15"/>
      <c r="B247" s="294"/>
      <c r="C247" s="295"/>
      <c r="D247" s="257" t="s">
        <v>148</v>
      </c>
      <c r="E247" s="296" t="s">
        <v>1</v>
      </c>
      <c r="F247" s="297" t="s">
        <v>476</v>
      </c>
      <c r="G247" s="295"/>
      <c r="H247" s="298">
        <v>110.40000000000001</v>
      </c>
      <c r="I247" s="299"/>
      <c r="J247" s="295"/>
      <c r="K247" s="295"/>
      <c r="L247" s="300"/>
      <c r="M247" s="301"/>
      <c r="N247" s="302"/>
      <c r="O247" s="302"/>
      <c r="P247" s="302"/>
      <c r="Q247" s="302"/>
      <c r="R247" s="302"/>
      <c r="S247" s="302"/>
      <c r="T247" s="30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304" t="s">
        <v>148</v>
      </c>
      <c r="AU247" s="304" t="s">
        <v>88</v>
      </c>
      <c r="AV247" s="15" t="s">
        <v>146</v>
      </c>
      <c r="AW247" s="15" t="s">
        <v>33</v>
      </c>
      <c r="AX247" s="15" t="s">
        <v>86</v>
      </c>
      <c r="AY247" s="304" t="s">
        <v>139</v>
      </c>
    </row>
    <row r="248" s="2" customFormat="1" ht="16.5" customHeight="1">
      <c r="A248" s="38"/>
      <c r="B248" s="39"/>
      <c r="C248" s="280" t="s">
        <v>214</v>
      </c>
      <c r="D248" s="280" t="s">
        <v>218</v>
      </c>
      <c r="E248" s="281" t="s">
        <v>535</v>
      </c>
      <c r="F248" s="282" t="s">
        <v>536</v>
      </c>
      <c r="G248" s="283" t="s">
        <v>144</v>
      </c>
      <c r="H248" s="284">
        <v>495.81999999999999</v>
      </c>
      <c r="I248" s="285"/>
      <c r="J248" s="284">
        <f>ROUND(I248*H248,2)</f>
        <v>0</v>
      </c>
      <c r="K248" s="282" t="s">
        <v>145</v>
      </c>
      <c r="L248" s="286"/>
      <c r="M248" s="287" t="s">
        <v>1</v>
      </c>
      <c r="N248" s="288" t="s">
        <v>43</v>
      </c>
      <c r="O248" s="91"/>
      <c r="P248" s="251">
        <f>O248*H248</f>
        <v>0</v>
      </c>
      <c r="Q248" s="251">
        <v>0.00020000000000000001</v>
      </c>
      <c r="R248" s="251">
        <f>Q248*H248</f>
        <v>0.099164000000000002</v>
      </c>
      <c r="S248" s="251">
        <v>0</v>
      </c>
      <c r="T248" s="25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3" t="s">
        <v>182</v>
      </c>
      <c r="AT248" s="253" t="s">
        <v>218</v>
      </c>
      <c r="AU248" s="253" t="s">
        <v>88</v>
      </c>
      <c r="AY248" s="17" t="s">
        <v>139</v>
      </c>
      <c r="BE248" s="254">
        <f>IF(N248="základní",J248,0)</f>
        <v>0</v>
      </c>
      <c r="BF248" s="254">
        <f>IF(N248="snížená",J248,0)</f>
        <v>0</v>
      </c>
      <c r="BG248" s="254">
        <f>IF(N248="zákl. přenesená",J248,0)</f>
        <v>0</v>
      </c>
      <c r="BH248" s="254">
        <f>IF(N248="sníž. přenesená",J248,0)</f>
        <v>0</v>
      </c>
      <c r="BI248" s="254">
        <f>IF(N248="nulová",J248,0)</f>
        <v>0</v>
      </c>
      <c r="BJ248" s="17" t="s">
        <v>86</v>
      </c>
      <c r="BK248" s="254">
        <f>ROUND(I248*H248,2)</f>
        <v>0</v>
      </c>
      <c r="BL248" s="17" t="s">
        <v>146</v>
      </c>
      <c r="BM248" s="253" t="s">
        <v>537</v>
      </c>
    </row>
    <row r="249" s="14" customFormat="1">
      <c r="A249" s="14"/>
      <c r="B249" s="267"/>
      <c r="C249" s="268"/>
      <c r="D249" s="257" t="s">
        <v>148</v>
      </c>
      <c r="E249" s="269" t="s">
        <v>1</v>
      </c>
      <c r="F249" s="270" t="s">
        <v>538</v>
      </c>
      <c r="G249" s="268"/>
      <c r="H249" s="269" t="s">
        <v>1</v>
      </c>
      <c r="I249" s="271"/>
      <c r="J249" s="268"/>
      <c r="K249" s="268"/>
      <c r="L249" s="272"/>
      <c r="M249" s="273"/>
      <c r="N249" s="274"/>
      <c r="O249" s="274"/>
      <c r="P249" s="274"/>
      <c r="Q249" s="274"/>
      <c r="R249" s="274"/>
      <c r="S249" s="274"/>
      <c r="T249" s="27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6" t="s">
        <v>148</v>
      </c>
      <c r="AU249" s="276" t="s">
        <v>88</v>
      </c>
      <c r="AV249" s="14" t="s">
        <v>86</v>
      </c>
      <c r="AW249" s="14" t="s">
        <v>33</v>
      </c>
      <c r="AX249" s="14" t="s">
        <v>78</v>
      </c>
      <c r="AY249" s="276" t="s">
        <v>139</v>
      </c>
    </row>
    <row r="250" s="14" customFormat="1">
      <c r="A250" s="14"/>
      <c r="B250" s="267"/>
      <c r="C250" s="268"/>
      <c r="D250" s="257" t="s">
        <v>148</v>
      </c>
      <c r="E250" s="269" t="s">
        <v>1</v>
      </c>
      <c r="F250" s="270" t="s">
        <v>539</v>
      </c>
      <c r="G250" s="268"/>
      <c r="H250" s="269" t="s">
        <v>1</v>
      </c>
      <c r="I250" s="271"/>
      <c r="J250" s="268"/>
      <c r="K250" s="268"/>
      <c r="L250" s="272"/>
      <c r="M250" s="273"/>
      <c r="N250" s="274"/>
      <c r="O250" s="274"/>
      <c r="P250" s="274"/>
      <c r="Q250" s="274"/>
      <c r="R250" s="274"/>
      <c r="S250" s="274"/>
      <c r="T250" s="27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6" t="s">
        <v>148</v>
      </c>
      <c r="AU250" s="276" t="s">
        <v>88</v>
      </c>
      <c r="AV250" s="14" t="s">
        <v>86</v>
      </c>
      <c r="AW250" s="14" t="s">
        <v>33</v>
      </c>
      <c r="AX250" s="14" t="s">
        <v>78</v>
      </c>
      <c r="AY250" s="276" t="s">
        <v>139</v>
      </c>
    </row>
    <row r="251" s="13" customFormat="1">
      <c r="A251" s="13"/>
      <c r="B251" s="255"/>
      <c r="C251" s="256"/>
      <c r="D251" s="257" t="s">
        <v>148</v>
      </c>
      <c r="E251" s="258" t="s">
        <v>1</v>
      </c>
      <c r="F251" s="259" t="s">
        <v>540</v>
      </c>
      <c r="G251" s="256"/>
      <c r="H251" s="260">
        <v>187.19999999999999</v>
      </c>
      <c r="I251" s="261"/>
      <c r="J251" s="256"/>
      <c r="K251" s="256"/>
      <c r="L251" s="262"/>
      <c r="M251" s="263"/>
      <c r="N251" s="264"/>
      <c r="O251" s="264"/>
      <c r="P251" s="264"/>
      <c r="Q251" s="264"/>
      <c r="R251" s="264"/>
      <c r="S251" s="264"/>
      <c r="T251" s="26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6" t="s">
        <v>148</v>
      </c>
      <c r="AU251" s="266" t="s">
        <v>88</v>
      </c>
      <c r="AV251" s="13" t="s">
        <v>88</v>
      </c>
      <c r="AW251" s="13" t="s">
        <v>33</v>
      </c>
      <c r="AX251" s="13" t="s">
        <v>78</v>
      </c>
      <c r="AY251" s="266" t="s">
        <v>139</v>
      </c>
    </row>
    <row r="252" s="14" customFormat="1">
      <c r="A252" s="14"/>
      <c r="B252" s="267"/>
      <c r="C252" s="268"/>
      <c r="D252" s="257" t="s">
        <v>148</v>
      </c>
      <c r="E252" s="269" t="s">
        <v>1</v>
      </c>
      <c r="F252" s="270" t="s">
        <v>532</v>
      </c>
      <c r="G252" s="268"/>
      <c r="H252" s="269" t="s">
        <v>1</v>
      </c>
      <c r="I252" s="271"/>
      <c r="J252" s="268"/>
      <c r="K252" s="268"/>
      <c r="L252" s="272"/>
      <c r="M252" s="273"/>
      <c r="N252" s="274"/>
      <c r="O252" s="274"/>
      <c r="P252" s="274"/>
      <c r="Q252" s="274"/>
      <c r="R252" s="274"/>
      <c r="S252" s="274"/>
      <c r="T252" s="27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6" t="s">
        <v>148</v>
      </c>
      <c r="AU252" s="276" t="s">
        <v>88</v>
      </c>
      <c r="AV252" s="14" t="s">
        <v>86</v>
      </c>
      <c r="AW252" s="14" t="s">
        <v>33</v>
      </c>
      <c r="AX252" s="14" t="s">
        <v>78</v>
      </c>
      <c r="AY252" s="276" t="s">
        <v>139</v>
      </c>
    </row>
    <row r="253" s="14" customFormat="1">
      <c r="A253" s="14"/>
      <c r="B253" s="267"/>
      <c r="C253" s="268"/>
      <c r="D253" s="257" t="s">
        <v>148</v>
      </c>
      <c r="E253" s="269" t="s">
        <v>1</v>
      </c>
      <c r="F253" s="270" t="s">
        <v>502</v>
      </c>
      <c r="G253" s="268"/>
      <c r="H253" s="269" t="s">
        <v>1</v>
      </c>
      <c r="I253" s="271"/>
      <c r="J253" s="268"/>
      <c r="K253" s="268"/>
      <c r="L253" s="272"/>
      <c r="M253" s="273"/>
      <c r="N253" s="274"/>
      <c r="O253" s="274"/>
      <c r="P253" s="274"/>
      <c r="Q253" s="274"/>
      <c r="R253" s="274"/>
      <c r="S253" s="274"/>
      <c r="T253" s="27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6" t="s">
        <v>148</v>
      </c>
      <c r="AU253" s="276" t="s">
        <v>88</v>
      </c>
      <c r="AV253" s="14" t="s">
        <v>86</v>
      </c>
      <c r="AW253" s="14" t="s">
        <v>33</v>
      </c>
      <c r="AX253" s="14" t="s">
        <v>78</v>
      </c>
      <c r="AY253" s="276" t="s">
        <v>139</v>
      </c>
    </row>
    <row r="254" s="14" customFormat="1">
      <c r="A254" s="14"/>
      <c r="B254" s="267"/>
      <c r="C254" s="268"/>
      <c r="D254" s="257" t="s">
        <v>148</v>
      </c>
      <c r="E254" s="269" t="s">
        <v>1</v>
      </c>
      <c r="F254" s="270" t="s">
        <v>464</v>
      </c>
      <c r="G254" s="268"/>
      <c r="H254" s="269" t="s">
        <v>1</v>
      </c>
      <c r="I254" s="271"/>
      <c r="J254" s="268"/>
      <c r="K254" s="268"/>
      <c r="L254" s="272"/>
      <c r="M254" s="273"/>
      <c r="N254" s="274"/>
      <c r="O254" s="274"/>
      <c r="P254" s="274"/>
      <c r="Q254" s="274"/>
      <c r="R254" s="274"/>
      <c r="S254" s="274"/>
      <c r="T254" s="27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6" t="s">
        <v>148</v>
      </c>
      <c r="AU254" s="276" t="s">
        <v>88</v>
      </c>
      <c r="AV254" s="14" t="s">
        <v>86</v>
      </c>
      <c r="AW254" s="14" t="s">
        <v>33</v>
      </c>
      <c r="AX254" s="14" t="s">
        <v>78</v>
      </c>
      <c r="AY254" s="276" t="s">
        <v>139</v>
      </c>
    </row>
    <row r="255" s="13" customFormat="1">
      <c r="A255" s="13"/>
      <c r="B255" s="255"/>
      <c r="C255" s="256"/>
      <c r="D255" s="257" t="s">
        <v>148</v>
      </c>
      <c r="E255" s="258" t="s">
        <v>1</v>
      </c>
      <c r="F255" s="259" t="s">
        <v>541</v>
      </c>
      <c r="G255" s="256"/>
      <c r="H255" s="260">
        <v>12.720000000000001</v>
      </c>
      <c r="I255" s="261"/>
      <c r="J255" s="256"/>
      <c r="K255" s="256"/>
      <c r="L255" s="262"/>
      <c r="M255" s="263"/>
      <c r="N255" s="264"/>
      <c r="O255" s="264"/>
      <c r="P255" s="264"/>
      <c r="Q255" s="264"/>
      <c r="R255" s="264"/>
      <c r="S255" s="264"/>
      <c r="T255" s="26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6" t="s">
        <v>148</v>
      </c>
      <c r="AU255" s="266" t="s">
        <v>88</v>
      </c>
      <c r="AV255" s="13" t="s">
        <v>88</v>
      </c>
      <c r="AW255" s="13" t="s">
        <v>33</v>
      </c>
      <c r="AX255" s="13" t="s">
        <v>78</v>
      </c>
      <c r="AY255" s="266" t="s">
        <v>139</v>
      </c>
    </row>
    <row r="256" s="14" customFormat="1">
      <c r="A256" s="14"/>
      <c r="B256" s="267"/>
      <c r="C256" s="268"/>
      <c r="D256" s="257" t="s">
        <v>148</v>
      </c>
      <c r="E256" s="269" t="s">
        <v>1</v>
      </c>
      <c r="F256" s="270" t="s">
        <v>466</v>
      </c>
      <c r="G256" s="268"/>
      <c r="H256" s="269" t="s">
        <v>1</v>
      </c>
      <c r="I256" s="271"/>
      <c r="J256" s="268"/>
      <c r="K256" s="268"/>
      <c r="L256" s="272"/>
      <c r="M256" s="273"/>
      <c r="N256" s="274"/>
      <c r="O256" s="274"/>
      <c r="P256" s="274"/>
      <c r="Q256" s="274"/>
      <c r="R256" s="274"/>
      <c r="S256" s="274"/>
      <c r="T256" s="27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6" t="s">
        <v>148</v>
      </c>
      <c r="AU256" s="276" t="s">
        <v>88</v>
      </c>
      <c r="AV256" s="14" t="s">
        <v>86</v>
      </c>
      <c r="AW256" s="14" t="s">
        <v>33</v>
      </c>
      <c r="AX256" s="14" t="s">
        <v>78</v>
      </c>
      <c r="AY256" s="276" t="s">
        <v>139</v>
      </c>
    </row>
    <row r="257" s="13" customFormat="1">
      <c r="A257" s="13"/>
      <c r="B257" s="255"/>
      <c r="C257" s="256"/>
      <c r="D257" s="257" t="s">
        <v>148</v>
      </c>
      <c r="E257" s="258" t="s">
        <v>1</v>
      </c>
      <c r="F257" s="259" t="s">
        <v>542</v>
      </c>
      <c r="G257" s="256"/>
      <c r="H257" s="260">
        <v>22.260000000000002</v>
      </c>
      <c r="I257" s="261"/>
      <c r="J257" s="256"/>
      <c r="K257" s="256"/>
      <c r="L257" s="262"/>
      <c r="M257" s="263"/>
      <c r="N257" s="264"/>
      <c r="O257" s="264"/>
      <c r="P257" s="264"/>
      <c r="Q257" s="264"/>
      <c r="R257" s="264"/>
      <c r="S257" s="264"/>
      <c r="T257" s="26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6" t="s">
        <v>148</v>
      </c>
      <c r="AU257" s="266" t="s">
        <v>88</v>
      </c>
      <c r="AV257" s="13" t="s">
        <v>88</v>
      </c>
      <c r="AW257" s="13" t="s">
        <v>33</v>
      </c>
      <c r="AX257" s="13" t="s">
        <v>78</v>
      </c>
      <c r="AY257" s="266" t="s">
        <v>139</v>
      </c>
    </row>
    <row r="258" s="14" customFormat="1">
      <c r="A258" s="14"/>
      <c r="B258" s="267"/>
      <c r="C258" s="268"/>
      <c r="D258" s="257" t="s">
        <v>148</v>
      </c>
      <c r="E258" s="269" t="s">
        <v>1</v>
      </c>
      <c r="F258" s="270" t="s">
        <v>468</v>
      </c>
      <c r="G258" s="268"/>
      <c r="H258" s="269" t="s">
        <v>1</v>
      </c>
      <c r="I258" s="271"/>
      <c r="J258" s="268"/>
      <c r="K258" s="268"/>
      <c r="L258" s="272"/>
      <c r="M258" s="273"/>
      <c r="N258" s="274"/>
      <c r="O258" s="274"/>
      <c r="P258" s="274"/>
      <c r="Q258" s="274"/>
      <c r="R258" s="274"/>
      <c r="S258" s="274"/>
      <c r="T258" s="27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6" t="s">
        <v>148</v>
      </c>
      <c r="AU258" s="276" t="s">
        <v>88</v>
      </c>
      <c r="AV258" s="14" t="s">
        <v>86</v>
      </c>
      <c r="AW258" s="14" t="s">
        <v>33</v>
      </c>
      <c r="AX258" s="14" t="s">
        <v>78</v>
      </c>
      <c r="AY258" s="276" t="s">
        <v>139</v>
      </c>
    </row>
    <row r="259" s="13" customFormat="1">
      <c r="A259" s="13"/>
      <c r="B259" s="255"/>
      <c r="C259" s="256"/>
      <c r="D259" s="257" t="s">
        <v>148</v>
      </c>
      <c r="E259" s="258" t="s">
        <v>1</v>
      </c>
      <c r="F259" s="259" t="s">
        <v>543</v>
      </c>
      <c r="G259" s="256"/>
      <c r="H259" s="260">
        <v>29.68</v>
      </c>
      <c r="I259" s="261"/>
      <c r="J259" s="256"/>
      <c r="K259" s="256"/>
      <c r="L259" s="262"/>
      <c r="M259" s="263"/>
      <c r="N259" s="264"/>
      <c r="O259" s="264"/>
      <c r="P259" s="264"/>
      <c r="Q259" s="264"/>
      <c r="R259" s="264"/>
      <c r="S259" s="264"/>
      <c r="T259" s="26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6" t="s">
        <v>148</v>
      </c>
      <c r="AU259" s="266" t="s">
        <v>88</v>
      </c>
      <c r="AV259" s="13" t="s">
        <v>88</v>
      </c>
      <c r="AW259" s="13" t="s">
        <v>33</v>
      </c>
      <c r="AX259" s="13" t="s">
        <v>78</v>
      </c>
      <c r="AY259" s="266" t="s">
        <v>139</v>
      </c>
    </row>
    <row r="260" s="14" customFormat="1">
      <c r="A260" s="14"/>
      <c r="B260" s="267"/>
      <c r="C260" s="268"/>
      <c r="D260" s="257" t="s">
        <v>148</v>
      </c>
      <c r="E260" s="269" t="s">
        <v>1</v>
      </c>
      <c r="F260" s="270" t="s">
        <v>470</v>
      </c>
      <c r="G260" s="268"/>
      <c r="H260" s="269" t="s">
        <v>1</v>
      </c>
      <c r="I260" s="271"/>
      <c r="J260" s="268"/>
      <c r="K260" s="268"/>
      <c r="L260" s="272"/>
      <c r="M260" s="273"/>
      <c r="N260" s="274"/>
      <c r="O260" s="274"/>
      <c r="P260" s="274"/>
      <c r="Q260" s="274"/>
      <c r="R260" s="274"/>
      <c r="S260" s="274"/>
      <c r="T260" s="27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6" t="s">
        <v>148</v>
      </c>
      <c r="AU260" s="276" t="s">
        <v>88</v>
      </c>
      <c r="AV260" s="14" t="s">
        <v>86</v>
      </c>
      <c r="AW260" s="14" t="s">
        <v>33</v>
      </c>
      <c r="AX260" s="14" t="s">
        <v>78</v>
      </c>
      <c r="AY260" s="276" t="s">
        <v>139</v>
      </c>
    </row>
    <row r="261" s="13" customFormat="1">
      <c r="A261" s="13"/>
      <c r="B261" s="255"/>
      <c r="C261" s="256"/>
      <c r="D261" s="257" t="s">
        <v>148</v>
      </c>
      <c r="E261" s="258" t="s">
        <v>1</v>
      </c>
      <c r="F261" s="259" t="s">
        <v>544</v>
      </c>
      <c r="G261" s="256"/>
      <c r="H261" s="260">
        <v>10.6</v>
      </c>
      <c r="I261" s="261"/>
      <c r="J261" s="256"/>
      <c r="K261" s="256"/>
      <c r="L261" s="262"/>
      <c r="M261" s="263"/>
      <c r="N261" s="264"/>
      <c r="O261" s="264"/>
      <c r="P261" s="264"/>
      <c r="Q261" s="264"/>
      <c r="R261" s="264"/>
      <c r="S261" s="264"/>
      <c r="T261" s="26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6" t="s">
        <v>148</v>
      </c>
      <c r="AU261" s="266" t="s">
        <v>88</v>
      </c>
      <c r="AV261" s="13" t="s">
        <v>88</v>
      </c>
      <c r="AW261" s="13" t="s">
        <v>33</v>
      </c>
      <c r="AX261" s="13" t="s">
        <v>78</v>
      </c>
      <c r="AY261" s="266" t="s">
        <v>139</v>
      </c>
    </row>
    <row r="262" s="14" customFormat="1">
      <c r="A262" s="14"/>
      <c r="B262" s="267"/>
      <c r="C262" s="268"/>
      <c r="D262" s="257" t="s">
        <v>148</v>
      </c>
      <c r="E262" s="269" t="s">
        <v>1</v>
      </c>
      <c r="F262" s="270" t="s">
        <v>472</v>
      </c>
      <c r="G262" s="268"/>
      <c r="H262" s="269" t="s">
        <v>1</v>
      </c>
      <c r="I262" s="271"/>
      <c r="J262" s="268"/>
      <c r="K262" s="268"/>
      <c r="L262" s="272"/>
      <c r="M262" s="273"/>
      <c r="N262" s="274"/>
      <c r="O262" s="274"/>
      <c r="P262" s="274"/>
      <c r="Q262" s="274"/>
      <c r="R262" s="274"/>
      <c r="S262" s="274"/>
      <c r="T262" s="27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6" t="s">
        <v>148</v>
      </c>
      <c r="AU262" s="276" t="s">
        <v>88</v>
      </c>
      <c r="AV262" s="14" t="s">
        <v>86</v>
      </c>
      <c r="AW262" s="14" t="s">
        <v>33</v>
      </c>
      <c r="AX262" s="14" t="s">
        <v>78</v>
      </c>
      <c r="AY262" s="276" t="s">
        <v>139</v>
      </c>
    </row>
    <row r="263" s="13" customFormat="1">
      <c r="A263" s="13"/>
      <c r="B263" s="255"/>
      <c r="C263" s="256"/>
      <c r="D263" s="257" t="s">
        <v>148</v>
      </c>
      <c r="E263" s="258" t="s">
        <v>1</v>
      </c>
      <c r="F263" s="259" t="s">
        <v>545</v>
      </c>
      <c r="G263" s="256"/>
      <c r="H263" s="260">
        <v>63.600000000000001</v>
      </c>
      <c r="I263" s="261"/>
      <c r="J263" s="256"/>
      <c r="K263" s="256"/>
      <c r="L263" s="262"/>
      <c r="M263" s="263"/>
      <c r="N263" s="264"/>
      <c r="O263" s="264"/>
      <c r="P263" s="264"/>
      <c r="Q263" s="264"/>
      <c r="R263" s="264"/>
      <c r="S263" s="264"/>
      <c r="T263" s="26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6" t="s">
        <v>148</v>
      </c>
      <c r="AU263" s="266" t="s">
        <v>88</v>
      </c>
      <c r="AV263" s="13" t="s">
        <v>88</v>
      </c>
      <c r="AW263" s="13" t="s">
        <v>33</v>
      </c>
      <c r="AX263" s="13" t="s">
        <v>78</v>
      </c>
      <c r="AY263" s="266" t="s">
        <v>139</v>
      </c>
    </row>
    <row r="264" s="14" customFormat="1">
      <c r="A264" s="14"/>
      <c r="B264" s="267"/>
      <c r="C264" s="268"/>
      <c r="D264" s="257" t="s">
        <v>148</v>
      </c>
      <c r="E264" s="269" t="s">
        <v>1</v>
      </c>
      <c r="F264" s="270" t="s">
        <v>474</v>
      </c>
      <c r="G264" s="268"/>
      <c r="H264" s="269" t="s">
        <v>1</v>
      </c>
      <c r="I264" s="271"/>
      <c r="J264" s="268"/>
      <c r="K264" s="268"/>
      <c r="L264" s="272"/>
      <c r="M264" s="273"/>
      <c r="N264" s="274"/>
      <c r="O264" s="274"/>
      <c r="P264" s="274"/>
      <c r="Q264" s="274"/>
      <c r="R264" s="274"/>
      <c r="S264" s="274"/>
      <c r="T264" s="27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6" t="s">
        <v>148</v>
      </c>
      <c r="AU264" s="276" t="s">
        <v>88</v>
      </c>
      <c r="AV264" s="14" t="s">
        <v>86</v>
      </c>
      <c r="AW264" s="14" t="s">
        <v>33</v>
      </c>
      <c r="AX264" s="14" t="s">
        <v>78</v>
      </c>
      <c r="AY264" s="276" t="s">
        <v>139</v>
      </c>
    </row>
    <row r="265" s="13" customFormat="1">
      <c r="A265" s="13"/>
      <c r="B265" s="255"/>
      <c r="C265" s="256"/>
      <c r="D265" s="257" t="s">
        <v>148</v>
      </c>
      <c r="E265" s="258" t="s">
        <v>1</v>
      </c>
      <c r="F265" s="259" t="s">
        <v>546</v>
      </c>
      <c r="G265" s="256"/>
      <c r="H265" s="260">
        <v>59.359999999999999</v>
      </c>
      <c r="I265" s="261"/>
      <c r="J265" s="256"/>
      <c r="K265" s="256"/>
      <c r="L265" s="262"/>
      <c r="M265" s="263"/>
      <c r="N265" s="264"/>
      <c r="O265" s="264"/>
      <c r="P265" s="264"/>
      <c r="Q265" s="264"/>
      <c r="R265" s="264"/>
      <c r="S265" s="264"/>
      <c r="T265" s="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6" t="s">
        <v>148</v>
      </c>
      <c r="AU265" s="266" t="s">
        <v>88</v>
      </c>
      <c r="AV265" s="13" t="s">
        <v>88</v>
      </c>
      <c r="AW265" s="13" t="s">
        <v>33</v>
      </c>
      <c r="AX265" s="13" t="s">
        <v>78</v>
      </c>
      <c r="AY265" s="266" t="s">
        <v>139</v>
      </c>
    </row>
    <row r="266" s="14" customFormat="1">
      <c r="A266" s="14"/>
      <c r="B266" s="267"/>
      <c r="C266" s="268"/>
      <c r="D266" s="257" t="s">
        <v>148</v>
      </c>
      <c r="E266" s="269" t="s">
        <v>1</v>
      </c>
      <c r="F266" s="270" t="s">
        <v>533</v>
      </c>
      <c r="G266" s="268"/>
      <c r="H266" s="269" t="s">
        <v>1</v>
      </c>
      <c r="I266" s="271"/>
      <c r="J266" s="268"/>
      <c r="K266" s="268"/>
      <c r="L266" s="272"/>
      <c r="M266" s="273"/>
      <c r="N266" s="274"/>
      <c r="O266" s="274"/>
      <c r="P266" s="274"/>
      <c r="Q266" s="274"/>
      <c r="R266" s="274"/>
      <c r="S266" s="274"/>
      <c r="T266" s="27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6" t="s">
        <v>148</v>
      </c>
      <c r="AU266" s="276" t="s">
        <v>88</v>
      </c>
      <c r="AV266" s="14" t="s">
        <v>86</v>
      </c>
      <c r="AW266" s="14" t="s">
        <v>33</v>
      </c>
      <c r="AX266" s="14" t="s">
        <v>78</v>
      </c>
      <c r="AY266" s="276" t="s">
        <v>139</v>
      </c>
    </row>
    <row r="267" s="13" customFormat="1">
      <c r="A267" s="13"/>
      <c r="B267" s="255"/>
      <c r="C267" s="256"/>
      <c r="D267" s="257" t="s">
        <v>148</v>
      </c>
      <c r="E267" s="258" t="s">
        <v>1</v>
      </c>
      <c r="F267" s="259" t="s">
        <v>534</v>
      </c>
      <c r="G267" s="256"/>
      <c r="H267" s="260">
        <v>110.40000000000001</v>
      </c>
      <c r="I267" s="261"/>
      <c r="J267" s="256"/>
      <c r="K267" s="256"/>
      <c r="L267" s="262"/>
      <c r="M267" s="263"/>
      <c r="N267" s="264"/>
      <c r="O267" s="264"/>
      <c r="P267" s="264"/>
      <c r="Q267" s="264"/>
      <c r="R267" s="264"/>
      <c r="S267" s="264"/>
      <c r="T267" s="26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6" t="s">
        <v>148</v>
      </c>
      <c r="AU267" s="266" t="s">
        <v>88</v>
      </c>
      <c r="AV267" s="13" t="s">
        <v>88</v>
      </c>
      <c r="AW267" s="13" t="s">
        <v>33</v>
      </c>
      <c r="AX267" s="13" t="s">
        <v>78</v>
      </c>
      <c r="AY267" s="266" t="s">
        <v>139</v>
      </c>
    </row>
    <row r="268" s="15" customFormat="1">
      <c r="A268" s="15"/>
      <c r="B268" s="294"/>
      <c r="C268" s="295"/>
      <c r="D268" s="257" t="s">
        <v>148</v>
      </c>
      <c r="E268" s="296" t="s">
        <v>1</v>
      </c>
      <c r="F268" s="297" t="s">
        <v>476</v>
      </c>
      <c r="G268" s="295"/>
      <c r="H268" s="298">
        <v>495.81999999999999</v>
      </c>
      <c r="I268" s="299"/>
      <c r="J268" s="295"/>
      <c r="K268" s="295"/>
      <c r="L268" s="300"/>
      <c r="M268" s="301"/>
      <c r="N268" s="302"/>
      <c r="O268" s="302"/>
      <c r="P268" s="302"/>
      <c r="Q268" s="302"/>
      <c r="R268" s="302"/>
      <c r="S268" s="302"/>
      <c r="T268" s="303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304" t="s">
        <v>148</v>
      </c>
      <c r="AU268" s="304" t="s">
        <v>88</v>
      </c>
      <c r="AV268" s="15" t="s">
        <v>146</v>
      </c>
      <c r="AW268" s="15" t="s">
        <v>33</v>
      </c>
      <c r="AX268" s="15" t="s">
        <v>86</v>
      </c>
      <c r="AY268" s="304" t="s">
        <v>139</v>
      </c>
    </row>
    <row r="269" s="2" customFormat="1" ht="16.5" customHeight="1">
      <c r="A269" s="38"/>
      <c r="B269" s="39"/>
      <c r="C269" s="243" t="s">
        <v>8</v>
      </c>
      <c r="D269" s="243" t="s">
        <v>141</v>
      </c>
      <c r="E269" s="244" t="s">
        <v>547</v>
      </c>
      <c r="F269" s="245" t="s">
        <v>548</v>
      </c>
      <c r="G269" s="246" t="s">
        <v>290</v>
      </c>
      <c r="H269" s="247">
        <v>46</v>
      </c>
      <c r="I269" s="248"/>
      <c r="J269" s="247">
        <f>ROUND(I269*H269,2)</f>
        <v>0</v>
      </c>
      <c r="K269" s="245" t="s">
        <v>145</v>
      </c>
      <c r="L269" s="44"/>
      <c r="M269" s="249" t="s">
        <v>1</v>
      </c>
      <c r="N269" s="250" t="s">
        <v>43</v>
      </c>
      <c r="O269" s="91"/>
      <c r="P269" s="251">
        <f>O269*H269</f>
        <v>0</v>
      </c>
      <c r="Q269" s="251">
        <v>0.23058000000000001</v>
      </c>
      <c r="R269" s="251">
        <f>Q269*H269</f>
        <v>10.606680000000001</v>
      </c>
      <c r="S269" s="251">
        <v>0</v>
      </c>
      <c r="T269" s="25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3" t="s">
        <v>146</v>
      </c>
      <c r="AT269" s="253" t="s">
        <v>141</v>
      </c>
      <c r="AU269" s="253" t="s">
        <v>88</v>
      </c>
      <c r="AY269" s="17" t="s">
        <v>139</v>
      </c>
      <c r="BE269" s="254">
        <f>IF(N269="základní",J269,0)</f>
        <v>0</v>
      </c>
      <c r="BF269" s="254">
        <f>IF(N269="snížená",J269,0)</f>
        <v>0</v>
      </c>
      <c r="BG269" s="254">
        <f>IF(N269="zákl. přenesená",J269,0)</f>
        <v>0</v>
      </c>
      <c r="BH269" s="254">
        <f>IF(N269="sníž. přenesená",J269,0)</f>
        <v>0</v>
      </c>
      <c r="BI269" s="254">
        <f>IF(N269="nulová",J269,0)</f>
        <v>0</v>
      </c>
      <c r="BJ269" s="17" t="s">
        <v>86</v>
      </c>
      <c r="BK269" s="254">
        <f>ROUND(I269*H269,2)</f>
        <v>0</v>
      </c>
      <c r="BL269" s="17" t="s">
        <v>146</v>
      </c>
      <c r="BM269" s="253" t="s">
        <v>549</v>
      </c>
    </row>
    <row r="270" s="14" customFormat="1">
      <c r="A270" s="14"/>
      <c r="B270" s="267"/>
      <c r="C270" s="268"/>
      <c r="D270" s="257" t="s">
        <v>148</v>
      </c>
      <c r="E270" s="269" t="s">
        <v>1</v>
      </c>
      <c r="F270" s="270" t="s">
        <v>550</v>
      </c>
      <c r="G270" s="268"/>
      <c r="H270" s="269" t="s">
        <v>1</v>
      </c>
      <c r="I270" s="271"/>
      <c r="J270" s="268"/>
      <c r="K270" s="268"/>
      <c r="L270" s="272"/>
      <c r="M270" s="273"/>
      <c r="N270" s="274"/>
      <c r="O270" s="274"/>
      <c r="P270" s="274"/>
      <c r="Q270" s="274"/>
      <c r="R270" s="274"/>
      <c r="S270" s="274"/>
      <c r="T270" s="27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6" t="s">
        <v>148</v>
      </c>
      <c r="AU270" s="276" t="s">
        <v>88</v>
      </c>
      <c r="AV270" s="14" t="s">
        <v>86</v>
      </c>
      <c r="AW270" s="14" t="s">
        <v>33</v>
      </c>
      <c r="AX270" s="14" t="s">
        <v>78</v>
      </c>
      <c r="AY270" s="276" t="s">
        <v>139</v>
      </c>
    </row>
    <row r="271" s="13" customFormat="1">
      <c r="A271" s="13"/>
      <c r="B271" s="255"/>
      <c r="C271" s="256"/>
      <c r="D271" s="257" t="s">
        <v>148</v>
      </c>
      <c r="E271" s="258" t="s">
        <v>1</v>
      </c>
      <c r="F271" s="259" t="s">
        <v>385</v>
      </c>
      <c r="G271" s="256"/>
      <c r="H271" s="260">
        <v>46</v>
      </c>
      <c r="I271" s="261"/>
      <c r="J271" s="256"/>
      <c r="K271" s="256"/>
      <c r="L271" s="262"/>
      <c r="M271" s="263"/>
      <c r="N271" s="264"/>
      <c r="O271" s="264"/>
      <c r="P271" s="264"/>
      <c r="Q271" s="264"/>
      <c r="R271" s="264"/>
      <c r="S271" s="264"/>
      <c r="T271" s="26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6" t="s">
        <v>148</v>
      </c>
      <c r="AU271" s="266" t="s">
        <v>88</v>
      </c>
      <c r="AV271" s="13" t="s">
        <v>88</v>
      </c>
      <c r="AW271" s="13" t="s">
        <v>33</v>
      </c>
      <c r="AX271" s="13" t="s">
        <v>78</v>
      </c>
      <c r="AY271" s="266" t="s">
        <v>139</v>
      </c>
    </row>
    <row r="272" s="15" customFormat="1">
      <c r="A272" s="15"/>
      <c r="B272" s="294"/>
      <c r="C272" s="295"/>
      <c r="D272" s="257" t="s">
        <v>148</v>
      </c>
      <c r="E272" s="296" t="s">
        <v>1</v>
      </c>
      <c r="F272" s="297" t="s">
        <v>476</v>
      </c>
      <c r="G272" s="295"/>
      <c r="H272" s="298">
        <v>46</v>
      </c>
      <c r="I272" s="299"/>
      <c r="J272" s="295"/>
      <c r="K272" s="295"/>
      <c r="L272" s="300"/>
      <c r="M272" s="301"/>
      <c r="N272" s="302"/>
      <c r="O272" s="302"/>
      <c r="P272" s="302"/>
      <c r="Q272" s="302"/>
      <c r="R272" s="302"/>
      <c r="S272" s="302"/>
      <c r="T272" s="303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304" t="s">
        <v>148</v>
      </c>
      <c r="AU272" s="304" t="s">
        <v>88</v>
      </c>
      <c r="AV272" s="15" t="s">
        <v>146</v>
      </c>
      <c r="AW272" s="15" t="s">
        <v>33</v>
      </c>
      <c r="AX272" s="15" t="s">
        <v>86</v>
      </c>
      <c r="AY272" s="304" t="s">
        <v>139</v>
      </c>
    </row>
    <row r="273" s="2" customFormat="1" ht="16.5" customHeight="1">
      <c r="A273" s="38"/>
      <c r="B273" s="39"/>
      <c r="C273" s="243" t="s">
        <v>224</v>
      </c>
      <c r="D273" s="243" t="s">
        <v>141</v>
      </c>
      <c r="E273" s="244" t="s">
        <v>551</v>
      </c>
      <c r="F273" s="245" t="s">
        <v>552</v>
      </c>
      <c r="G273" s="246" t="s">
        <v>144</v>
      </c>
      <c r="H273" s="247">
        <v>385.42000000000002</v>
      </c>
      <c r="I273" s="248"/>
      <c r="J273" s="247">
        <f>ROUND(I273*H273,2)</f>
        <v>0</v>
      </c>
      <c r="K273" s="245" t="s">
        <v>145</v>
      </c>
      <c r="L273" s="44"/>
      <c r="M273" s="249" t="s">
        <v>1</v>
      </c>
      <c r="N273" s="250" t="s">
        <v>43</v>
      </c>
      <c r="O273" s="91"/>
      <c r="P273" s="251">
        <f>O273*H273</f>
        <v>0</v>
      </c>
      <c r="Q273" s="251">
        <v>0.00010000000000000001</v>
      </c>
      <c r="R273" s="251">
        <f>Q273*H273</f>
        <v>0.038542000000000007</v>
      </c>
      <c r="S273" s="251">
        <v>0</v>
      </c>
      <c r="T273" s="25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53" t="s">
        <v>146</v>
      </c>
      <c r="AT273" s="253" t="s">
        <v>141</v>
      </c>
      <c r="AU273" s="253" t="s">
        <v>88</v>
      </c>
      <c r="AY273" s="17" t="s">
        <v>139</v>
      </c>
      <c r="BE273" s="254">
        <f>IF(N273="základní",J273,0)</f>
        <v>0</v>
      </c>
      <c r="BF273" s="254">
        <f>IF(N273="snížená",J273,0)</f>
        <v>0</v>
      </c>
      <c r="BG273" s="254">
        <f>IF(N273="zákl. přenesená",J273,0)</f>
        <v>0</v>
      </c>
      <c r="BH273" s="254">
        <f>IF(N273="sníž. přenesená",J273,0)</f>
        <v>0</v>
      </c>
      <c r="BI273" s="254">
        <f>IF(N273="nulová",J273,0)</f>
        <v>0</v>
      </c>
      <c r="BJ273" s="17" t="s">
        <v>86</v>
      </c>
      <c r="BK273" s="254">
        <f>ROUND(I273*H273,2)</f>
        <v>0</v>
      </c>
      <c r="BL273" s="17" t="s">
        <v>146</v>
      </c>
      <c r="BM273" s="253" t="s">
        <v>553</v>
      </c>
    </row>
    <row r="274" s="14" customFormat="1">
      <c r="A274" s="14"/>
      <c r="B274" s="267"/>
      <c r="C274" s="268"/>
      <c r="D274" s="257" t="s">
        <v>148</v>
      </c>
      <c r="E274" s="269" t="s">
        <v>1</v>
      </c>
      <c r="F274" s="270" t="s">
        <v>538</v>
      </c>
      <c r="G274" s="268"/>
      <c r="H274" s="269" t="s">
        <v>1</v>
      </c>
      <c r="I274" s="271"/>
      <c r="J274" s="268"/>
      <c r="K274" s="268"/>
      <c r="L274" s="272"/>
      <c r="M274" s="273"/>
      <c r="N274" s="274"/>
      <c r="O274" s="274"/>
      <c r="P274" s="274"/>
      <c r="Q274" s="274"/>
      <c r="R274" s="274"/>
      <c r="S274" s="274"/>
      <c r="T274" s="27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6" t="s">
        <v>148</v>
      </c>
      <c r="AU274" s="276" t="s">
        <v>88</v>
      </c>
      <c r="AV274" s="14" t="s">
        <v>86</v>
      </c>
      <c r="AW274" s="14" t="s">
        <v>33</v>
      </c>
      <c r="AX274" s="14" t="s">
        <v>78</v>
      </c>
      <c r="AY274" s="276" t="s">
        <v>139</v>
      </c>
    </row>
    <row r="275" s="14" customFormat="1">
      <c r="A275" s="14"/>
      <c r="B275" s="267"/>
      <c r="C275" s="268"/>
      <c r="D275" s="257" t="s">
        <v>148</v>
      </c>
      <c r="E275" s="269" t="s">
        <v>1</v>
      </c>
      <c r="F275" s="270" t="s">
        <v>539</v>
      </c>
      <c r="G275" s="268"/>
      <c r="H275" s="269" t="s">
        <v>1</v>
      </c>
      <c r="I275" s="271"/>
      <c r="J275" s="268"/>
      <c r="K275" s="268"/>
      <c r="L275" s="272"/>
      <c r="M275" s="273"/>
      <c r="N275" s="274"/>
      <c r="O275" s="274"/>
      <c r="P275" s="274"/>
      <c r="Q275" s="274"/>
      <c r="R275" s="274"/>
      <c r="S275" s="274"/>
      <c r="T275" s="27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6" t="s">
        <v>148</v>
      </c>
      <c r="AU275" s="276" t="s">
        <v>88</v>
      </c>
      <c r="AV275" s="14" t="s">
        <v>86</v>
      </c>
      <c r="AW275" s="14" t="s">
        <v>33</v>
      </c>
      <c r="AX275" s="14" t="s">
        <v>78</v>
      </c>
      <c r="AY275" s="276" t="s">
        <v>139</v>
      </c>
    </row>
    <row r="276" s="13" customFormat="1">
      <c r="A276" s="13"/>
      <c r="B276" s="255"/>
      <c r="C276" s="256"/>
      <c r="D276" s="257" t="s">
        <v>148</v>
      </c>
      <c r="E276" s="258" t="s">
        <v>1</v>
      </c>
      <c r="F276" s="259" t="s">
        <v>540</v>
      </c>
      <c r="G276" s="256"/>
      <c r="H276" s="260">
        <v>187.19999999999999</v>
      </c>
      <c r="I276" s="261"/>
      <c r="J276" s="256"/>
      <c r="K276" s="256"/>
      <c r="L276" s="262"/>
      <c r="M276" s="263"/>
      <c r="N276" s="264"/>
      <c r="O276" s="264"/>
      <c r="P276" s="264"/>
      <c r="Q276" s="264"/>
      <c r="R276" s="264"/>
      <c r="S276" s="264"/>
      <c r="T276" s="26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6" t="s">
        <v>148</v>
      </c>
      <c r="AU276" s="266" t="s">
        <v>88</v>
      </c>
      <c r="AV276" s="13" t="s">
        <v>88</v>
      </c>
      <c r="AW276" s="13" t="s">
        <v>33</v>
      </c>
      <c r="AX276" s="13" t="s">
        <v>78</v>
      </c>
      <c r="AY276" s="266" t="s">
        <v>139</v>
      </c>
    </row>
    <row r="277" s="14" customFormat="1">
      <c r="A277" s="14"/>
      <c r="B277" s="267"/>
      <c r="C277" s="268"/>
      <c r="D277" s="257" t="s">
        <v>148</v>
      </c>
      <c r="E277" s="269" t="s">
        <v>1</v>
      </c>
      <c r="F277" s="270" t="s">
        <v>532</v>
      </c>
      <c r="G277" s="268"/>
      <c r="H277" s="269" t="s">
        <v>1</v>
      </c>
      <c r="I277" s="271"/>
      <c r="J277" s="268"/>
      <c r="K277" s="268"/>
      <c r="L277" s="272"/>
      <c r="M277" s="273"/>
      <c r="N277" s="274"/>
      <c r="O277" s="274"/>
      <c r="P277" s="274"/>
      <c r="Q277" s="274"/>
      <c r="R277" s="274"/>
      <c r="S277" s="274"/>
      <c r="T277" s="27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6" t="s">
        <v>148</v>
      </c>
      <c r="AU277" s="276" t="s">
        <v>88</v>
      </c>
      <c r="AV277" s="14" t="s">
        <v>86</v>
      </c>
      <c r="AW277" s="14" t="s">
        <v>33</v>
      </c>
      <c r="AX277" s="14" t="s">
        <v>78</v>
      </c>
      <c r="AY277" s="276" t="s">
        <v>139</v>
      </c>
    </row>
    <row r="278" s="14" customFormat="1">
      <c r="A278" s="14"/>
      <c r="B278" s="267"/>
      <c r="C278" s="268"/>
      <c r="D278" s="257" t="s">
        <v>148</v>
      </c>
      <c r="E278" s="269" t="s">
        <v>1</v>
      </c>
      <c r="F278" s="270" t="s">
        <v>502</v>
      </c>
      <c r="G278" s="268"/>
      <c r="H278" s="269" t="s">
        <v>1</v>
      </c>
      <c r="I278" s="271"/>
      <c r="J278" s="268"/>
      <c r="K278" s="268"/>
      <c r="L278" s="272"/>
      <c r="M278" s="273"/>
      <c r="N278" s="274"/>
      <c r="O278" s="274"/>
      <c r="P278" s="274"/>
      <c r="Q278" s="274"/>
      <c r="R278" s="274"/>
      <c r="S278" s="274"/>
      <c r="T278" s="27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6" t="s">
        <v>148</v>
      </c>
      <c r="AU278" s="276" t="s">
        <v>88</v>
      </c>
      <c r="AV278" s="14" t="s">
        <v>86</v>
      </c>
      <c r="AW278" s="14" t="s">
        <v>33</v>
      </c>
      <c r="AX278" s="14" t="s">
        <v>78</v>
      </c>
      <c r="AY278" s="276" t="s">
        <v>139</v>
      </c>
    </row>
    <row r="279" s="14" customFormat="1">
      <c r="A279" s="14"/>
      <c r="B279" s="267"/>
      <c r="C279" s="268"/>
      <c r="D279" s="257" t="s">
        <v>148</v>
      </c>
      <c r="E279" s="269" t="s">
        <v>1</v>
      </c>
      <c r="F279" s="270" t="s">
        <v>464</v>
      </c>
      <c r="G279" s="268"/>
      <c r="H279" s="269" t="s">
        <v>1</v>
      </c>
      <c r="I279" s="271"/>
      <c r="J279" s="268"/>
      <c r="K279" s="268"/>
      <c r="L279" s="272"/>
      <c r="M279" s="273"/>
      <c r="N279" s="274"/>
      <c r="O279" s="274"/>
      <c r="P279" s="274"/>
      <c r="Q279" s="274"/>
      <c r="R279" s="274"/>
      <c r="S279" s="274"/>
      <c r="T279" s="27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6" t="s">
        <v>148</v>
      </c>
      <c r="AU279" s="276" t="s">
        <v>88</v>
      </c>
      <c r="AV279" s="14" t="s">
        <v>86</v>
      </c>
      <c r="AW279" s="14" t="s">
        <v>33</v>
      </c>
      <c r="AX279" s="14" t="s">
        <v>78</v>
      </c>
      <c r="AY279" s="276" t="s">
        <v>139</v>
      </c>
    </row>
    <row r="280" s="13" customFormat="1">
      <c r="A280" s="13"/>
      <c r="B280" s="255"/>
      <c r="C280" s="256"/>
      <c r="D280" s="257" t="s">
        <v>148</v>
      </c>
      <c r="E280" s="258" t="s">
        <v>1</v>
      </c>
      <c r="F280" s="259" t="s">
        <v>541</v>
      </c>
      <c r="G280" s="256"/>
      <c r="H280" s="260">
        <v>12.720000000000001</v>
      </c>
      <c r="I280" s="261"/>
      <c r="J280" s="256"/>
      <c r="K280" s="256"/>
      <c r="L280" s="262"/>
      <c r="M280" s="263"/>
      <c r="N280" s="264"/>
      <c r="O280" s="264"/>
      <c r="P280" s="264"/>
      <c r="Q280" s="264"/>
      <c r="R280" s="264"/>
      <c r="S280" s="264"/>
      <c r="T280" s="26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6" t="s">
        <v>148</v>
      </c>
      <c r="AU280" s="266" t="s">
        <v>88</v>
      </c>
      <c r="AV280" s="13" t="s">
        <v>88</v>
      </c>
      <c r="AW280" s="13" t="s">
        <v>33</v>
      </c>
      <c r="AX280" s="13" t="s">
        <v>78</v>
      </c>
      <c r="AY280" s="266" t="s">
        <v>139</v>
      </c>
    </row>
    <row r="281" s="14" customFormat="1">
      <c r="A281" s="14"/>
      <c r="B281" s="267"/>
      <c r="C281" s="268"/>
      <c r="D281" s="257" t="s">
        <v>148</v>
      </c>
      <c r="E281" s="269" t="s">
        <v>1</v>
      </c>
      <c r="F281" s="270" t="s">
        <v>466</v>
      </c>
      <c r="G281" s="268"/>
      <c r="H281" s="269" t="s">
        <v>1</v>
      </c>
      <c r="I281" s="271"/>
      <c r="J281" s="268"/>
      <c r="K281" s="268"/>
      <c r="L281" s="272"/>
      <c r="M281" s="273"/>
      <c r="N281" s="274"/>
      <c r="O281" s="274"/>
      <c r="P281" s="274"/>
      <c r="Q281" s="274"/>
      <c r="R281" s="274"/>
      <c r="S281" s="274"/>
      <c r="T281" s="27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6" t="s">
        <v>148</v>
      </c>
      <c r="AU281" s="276" t="s">
        <v>88</v>
      </c>
      <c r="AV281" s="14" t="s">
        <v>86</v>
      </c>
      <c r="AW281" s="14" t="s">
        <v>33</v>
      </c>
      <c r="AX281" s="14" t="s">
        <v>78</v>
      </c>
      <c r="AY281" s="276" t="s">
        <v>139</v>
      </c>
    </row>
    <row r="282" s="13" customFormat="1">
      <c r="A282" s="13"/>
      <c r="B282" s="255"/>
      <c r="C282" s="256"/>
      <c r="D282" s="257" t="s">
        <v>148</v>
      </c>
      <c r="E282" s="258" t="s">
        <v>1</v>
      </c>
      <c r="F282" s="259" t="s">
        <v>542</v>
      </c>
      <c r="G282" s="256"/>
      <c r="H282" s="260">
        <v>22.260000000000002</v>
      </c>
      <c r="I282" s="261"/>
      <c r="J282" s="256"/>
      <c r="K282" s="256"/>
      <c r="L282" s="262"/>
      <c r="M282" s="263"/>
      <c r="N282" s="264"/>
      <c r="O282" s="264"/>
      <c r="P282" s="264"/>
      <c r="Q282" s="264"/>
      <c r="R282" s="264"/>
      <c r="S282" s="264"/>
      <c r="T282" s="26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6" t="s">
        <v>148</v>
      </c>
      <c r="AU282" s="266" t="s">
        <v>88</v>
      </c>
      <c r="AV282" s="13" t="s">
        <v>88</v>
      </c>
      <c r="AW282" s="13" t="s">
        <v>33</v>
      </c>
      <c r="AX282" s="13" t="s">
        <v>78</v>
      </c>
      <c r="AY282" s="266" t="s">
        <v>139</v>
      </c>
    </row>
    <row r="283" s="14" customFormat="1">
      <c r="A283" s="14"/>
      <c r="B283" s="267"/>
      <c r="C283" s="268"/>
      <c r="D283" s="257" t="s">
        <v>148</v>
      </c>
      <c r="E283" s="269" t="s">
        <v>1</v>
      </c>
      <c r="F283" s="270" t="s">
        <v>468</v>
      </c>
      <c r="G283" s="268"/>
      <c r="H283" s="269" t="s">
        <v>1</v>
      </c>
      <c r="I283" s="271"/>
      <c r="J283" s="268"/>
      <c r="K283" s="268"/>
      <c r="L283" s="272"/>
      <c r="M283" s="273"/>
      <c r="N283" s="274"/>
      <c r="O283" s="274"/>
      <c r="P283" s="274"/>
      <c r="Q283" s="274"/>
      <c r="R283" s="274"/>
      <c r="S283" s="274"/>
      <c r="T283" s="27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6" t="s">
        <v>148</v>
      </c>
      <c r="AU283" s="276" t="s">
        <v>88</v>
      </c>
      <c r="AV283" s="14" t="s">
        <v>86</v>
      </c>
      <c r="AW283" s="14" t="s">
        <v>33</v>
      </c>
      <c r="AX283" s="14" t="s">
        <v>78</v>
      </c>
      <c r="AY283" s="276" t="s">
        <v>139</v>
      </c>
    </row>
    <row r="284" s="13" customFormat="1">
      <c r="A284" s="13"/>
      <c r="B284" s="255"/>
      <c r="C284" s="256"/>
      <c r="D284" s="257" t="s">
        <v>148</v>
      </c>
      <c r="E284" s="258" t="s">
        <v>1</v>
      </c>
      <c r="F284" s="259" t="s">
        <v>543</v>
      </c>
      <c r="G284" s="256"/>
      <c r="H284" s="260">
        <v>29.68</v>
      </c>
      <c r="I284" s="261"/>
      <c r="J284" s="256"/>
      <c r="K284" s="256"/>
      <c r="L284" s="262"/>
      <c r="M284" s="263"/>
      <c r="N284" s="264"/>
      <c r="O284" s="264"/>
      <c r="P284" s="264"/>
      <c r="Q284" s="264"/>
      <c r="R284" s="264"/>
      <c r="S284" s="264"/>
      <c r="T284" s="26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6" t="s">
        <v>148</v>
      </c>
      <c r="AU284" s="266" t="s">
        <v>88</v>
      </c>
      <c r="AV284" s="13" t="s">
        <v>88</v>
      </c>
      <c r="AW284" s="13" t="s">
        <v>33</v>
      </c>
      <c r="AX284" s="13" t="s">
        <v>78</v>
      </c>
      <c r="AY284" s="266" t="s">
        <v>139</v>
      </c>
    </row>
    <row r="285" s="14" customFormat="1">
      <c r="A285" s="14"/>
      <c r="B285" s="267"/>
      <c r="C285" s="268"/>
      <c r="D285" s="257" t="s">
        <v>148</v>
      </c>
      <c r="E285" s="269" t="s">
        <v>1</v>
      </c>
      <c r="F285" s="270" t="s">
        <v>470</v>
      </c>
      <c r="G285" s="268"/>
      <c r="H285" s="269" t="s">
        <v>1</v>
      </c>
      <c r="I285" s="271"/>
      <c r="J285" s="268"/>
      <c r="K285" s="268"/>
      <c r="L285" s="272"/>
      <c r="M285" s="273"/>
      <c r="N285" s="274"/>
      <c r="O285" s="274"/>
      <c r="P285" s="274"/>
      <c r="Q285" s="274"/>
      <c r="R285" s="274"/>
      <c r="S285" s="274"/>
      <c r="T285" s="27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6" t="s">
        <v>148</v>
      </c>
      <c r="AU285" s="276" t="s">
        <v>88</v>
      </c>
      <c r="AV285" s="14" t="s">
        <v>86</v>
      </c>
      <c r="AW285" s="14" t="s">
        <v>33</v>
      </c>
      <c r="AX285" s="14" t="s">
        <v>78</v>
      </c>
      <c r="AY285" s="276" t="s">
        <v>139</v>
      </c>
    </row>
    <row r="286" s="13" customFormat="1">
      <c r="A286" s="13"/>
      <c r="B286" s="255"/>
      <c r="C286" s="256"/>
      <c r="D286" s="257" t="s">
        <v>148</v>
      </c>
      <c r="E286" s="258" t="s">
        <v>1</v>
      </c>
      <c r="F286" s="259" t="s">
        <v>544</v>
      </c>
      <c r="G286" s="256"/>
      <c r="H286" s="260">
        <v>10.6</v>
      </c>
      <c r="I286" s="261"/>
      <c r="J286" s="256"/>
      <c r="K286" s="256"/>
      <c r="L286" s="262"/>
      <c r="M286" s="263"/>
      <c r="N286" s="264"/>
      <c r="O286" s="264"/>
      <c r="P286" s="264"/>
      <c r="Q286" s="264"/>
      <c r="R286" s="264"/>
      <c r="S286" s="264"/>
      <c r="T286" s="26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6" t="s">
        <v>148</v>
      </c>
      <c r="AU286" s="266" t="s">
        <v>88</v>
      </c>
      <c r="AV286" s="13" t="s">
        <v>88</v>
      </c>
      <c r="AW286" s="13" t="s">
        <v>33</v>
      </c>
      <c r="AX286" s="13" t="s">
        <v>78</v>
      </c>
      <c r="AY286" s="266" t="s">
        <v>139</v>
      </c>
    </row>
    <row r="287" s="14" customFormat="1">
      <c r="A287" s="14"/>
      <c r="B287" s="267"/>
      <c r="C287" s="268"/>
      <c r="D287" s="257" t="s">
        <v>148</v>
      </c>
      <c r="E287" s="269" t="s">
        <v>1</v>
      </c>
      <c r="F287" s="270" t="s">
        <v>472</v>
      </c>
      <c r="G287" s="268"/>
      <c r="H287" s="269" t="s">
        <v>1</v>
      </c>
      <c r="I287" s="271"/>
      <c r="J287" s="268"/>
      <c r="K287" s="268"/>
      <c r="L287" s="272"/>
      <c r="M287" s="273"/>
      <c r="N287" s="274"/>
      <c r="O287" s="274"/>
      <c r="P287" s="274"/>
      <c r="Q287" s="274"/>
      <c r="R287" s="274"/>
      <c r="S287" s="274"/>
      <c r="T287" s="27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6" t="s">
        <v>148</v>
      </c>
      <c r="AU287" s="276" t="s">
        <v>88</v>
      </c>
      <c r="AV287" s="14" t="s">
        <v>86</v>
      </c>
      <c r="AW287" s="14" t="s">
        <v>33</v>
      </c>
      <c r="AX287" s="14" t="s">
        <v>78</v>
      </c>
      <c r="AY287" s="276" t="s">
        <v>139</v>
      </c>
    </row>
    <row r="288" s="13" customFormat="1">
      <c r="A288" s="13"/>
      <c r="B288" s="255"/>
      <c r="C288" s="256"/>
      <c r="D288" s="257" t="s">
        <v>148</v>
      </c>
      <c r="E288" s="258" t="s">
        <v>1</v>
      </c>
      <c r="F288" s="259" t="s">
        <v>545</v>
      </c>
      <c r="G288" s="256"/>
      <c r="H288" s="260">
        <v>63.600000000000001</v>
      </c>
      <c r="I288" s="261"/>
      <c r="J288" s="256"/>
      <c r="K288" s="256"/>
      <c r="L288" s="262"/>
      <c r="M288" s="263"/>
      <c r="N288" s="264"/>
      <c r="O288" s="264"/>
      <c r="P288" s="264"/>
      <c r="Q288" s="264"/>
      <c r="R288" s="264"/>
      <c r="S288" s="264"/>
      <c r="T288" s="26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6" t="s">
        <v>148</v>
      </c>
      <c r="AU288" s="266" t="s">
        <v>88</v>
      </c>
      <c r="AV288" s="13" t="s">
        <v>88</v>
      </c>
      <c r="AW288" s="13" t="s">
        <v>33</v>
      </c>
      <c r="AX288" s="13" t="s">
        <v>78</v>
      </c>
      <c r="AY288" s="266" t="s">
        <v>139</v>
      </c>
    </row>
    <row r="289" s="14" customFormat="1">
      <c r="A289" s="14"/>
      <c r="B289" s="267"/>
      <c r="C289" s="268"/>
      <c r="D289" s="257" t="s">
        <v>148</v>
      </c>
      <c r="E289" s="269" t="s">
        <v>1</v>
      </c>
      <c r="F289" s="270" t="s">
        <v>474</v>
      </c>
      <c r="G289" s="268"/>
      <c r="H289" s="269" t="s">
        <v>1</v>
      </c>
      <c r="I289" s="271"/>
      <c r="J289" s="268"/>
      <c r="K289" s="268"/>
      <c r="L289" s="272"/>
      <c r="M289" s="273"/>
      <c r="N289" s="274"/>
      <c r="O289" s="274"/>
      <c r="P289" s="274"/>
      <c r="Q289" s="274"/>
      <c r="R289" s="274"/>
      <c r="S289" s="274"/>
      <c r="T289" s="27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6" t="s">
        <v>148</v>
      </c>
      <c r="AU289" s="276" t="s">
        <v>88</v>
      </c>
      <c r="AV289" s="14" t="s">
        <v>86</v>
      </c>
      <c r="AW289" s="14" t="s">
        <v>33</v>
      </c>
      <c r="AX289" s="14" t="s">
        <v>78</v>
      </c>
      <c r="AY289" s="276" t="s">
        <v>139</v>
      </c>
    </row>
    <row r="290" s="13" customFormat="1">
      <c r="A290" s="13"/>
      <c r="B290" s="255"/>
      <c r="C290" s="256"/>
      <c r="D290" s="257" t="s">
        <v>148</v>
      </c>
      <c r="E290" s="258" t="s">
        <v>1</v>
      </c>
      <c r="F290" s="259" t="s">
        <v>546</v>
      </c>
      <c r="G290" s="256"/>
      <c r="H290" s="260">
        <v>59.359999999999999</v>
      </c>
      <c r="I290" s="261"/>
      <c r="J290" s="256"/>
      <c r="K290" s="256"/>
      <c r="L290" s="262"/>
      <c r="M290" s="263"/>
      <c r="N290" s="264"/>
      <c r="O290" s="264"/>
      <c r="P290" s="264"/>
      <c r="Q290" s="264"/>
      <c r="R290" s="264"/>
      <c r="S290" s="264"/>
      <c r="T290" s="26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6" t="s">
        <v>148</v>
      </c>
      <c r="AU290" s="266" t="s">
        <v>88</v>
      </c>
      <c r="AV290" s="13" t="s">
        <v>88</v>
      </c>
      <c r="AW290" s="13" t="s">
        <v>33</v>
      </c>
      <c r="AX290" s="13" t="s">
        <v>78</v>
      </c>
      <c r="AY290" s="266" t="s">
        <v>139</v>
      </c>
    </row>
    <row r="291" s="15" customFormat="1">
      <c r="A291" s="15"/>
      <c r="B291" s="294"/>
      <c r="C291" s="295"/>
      <c r="D291" s="257" t="s">
        <v>148</v>
      </c>
      <c r="E291" s="296" t="s">
        <v>1</v>
      </c>
      <c r="F291" s="297" t="s">
        <v>476</v>
      </c>
      <c r="G291" s="295"/>
      <c r="H291" s="298">
        <v>385.42000000000002</v>
      </c>
      <c r="I291" s="299"/>
      <c r="J291" s="295"/>
      <c r="K291" s="295"/>
      <c r="L291" s="300"/>
      <c r="M291" s="301"/>
      <c r="N291" s="302"/>
      <c r="O291" s="302"/>
      <c r="P291" s="302"/>
      <c r="Q291" s="302"/>
      <c r="R291" s="302"/>
      <c r="S291" s="302"/>
      <c r="T291" s="30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304" t="s">
        <v>148</v>
      </c>
      <c r="AU291" s="304" t="s">
        <v>88</v>
      </c>
      <c r="AV291" s="15" t="s">
        <v>146</v>
      </c>
      <c r="AW291" s="15" t="s">
        <v>33</v>
      </c>
      <c r="AX291" s="15" t="s">
        <v>86</v>
      </c>
      <c r="AY291" s="304" t="s">
        <v>139</v>
      </c>
    </row>
    <row r="292" s="2" customFormat="1" ht="16.5" customHeight="1">
      <c r="A292" s="38"/>
      <c r="B292" s="39"/>
      <c r="C292" s="243" t="s">
        <v>232</v>
      </c>
      <c r="D292" s="243" t="s">
        <v>141</v>
      </c>
      <c r="E292" s="244" t="s">
        <v>554</v>
      </c>
      <c r="F292" s="245" t="s">
        <v>555</v>
      </c>
      <c r="G292" s="246" t="s">
        <v>153</v>
      </c>
      <c r="H292" s="247">
        <v>34</v>
      </c>
      <c r="I292" s="248"/>
      <c r="J292" s="247">
        <f>ROUND(I292*H292,2)</f>
        <v>0</v>
      </c>
      <c r="K292" s="245" t="s">
        <v>145</v>
      </c>
      <c r="L292" s="44"/>
      <c r="M292" s="249" t="s">
        <v>1</v>
      </c>
      <c r="N292" s="250" t="s">
        <v>43</v>
      </c>
      <c r="O292" s="91"/>
      <c r="P292" s="251">
        <f>O292*H292</f>
        <v>0</v>
      </c>
      <c r="Q292" s="251">
        <v>2.1600000000000001</v>
      </c>
      <c r="R292" s="251">
        <f>Q292*H292</f>
        <v>73.439999999999998</v>
      </c>
      <c r="S292" s="251">
        <v>0</v>
      </c>
      <c r="T292" s="25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53" t="s">
        <v>146</v>
      </c>
      <c r="AT292" s="253" t="s">
        <v>141</v>
      </c>
      <c r="AU292" s="253" t="s">
        <v>88</v>
      </c>
      <c r="AY292" s="17" t="s">
        <v>139</v>
      </c>
      <c r="BE292" s="254">
        <f>IF(N292="základní",J292,0)</f>
        <v>0</v>
      </c>
      <c r="BF292" s="254">
        <f>IF(N292="snížená",J292,0)</f>
        <v>0</v>
      </c>
      <c r="BG292" s="254">
        <f>IF(N292="zákl. přenesená",J292,0)</f>
        <v>0</v>
      </c>
      <c r="BH292" s="254">
        <f>IF(N292="sníž. přenesená",J292,0)</f>
        <v>0</v>
      </c>
      <c r="BI292" s="254">
        <f>IF(N292="nulová",J292,0)</f>
        <v>0</v>
      </c>
      <c r="BJ292" s="17" t="s">
        <v>86</v>
      </c>
      <c r="BK292" s="254">
        <f>ROUND(I292*H292,2)</f>
        <v>0</v>
      </c>
      <c r="BL292" s="17" t="s">
        <v>146</v>
      </c>
      <c r="BM292" s="253" t="s">
        <v>556</v>
      </c>
    </row>
    <row r="293" s="14" customFormat="1">
      <c r="A293" s="14"/>
      <c r="B293" s="267"/>
      <c r="C293" s="268"/>
      <c r="D293" s="257" t="s">
        <v>148</v>
      </c>
      <c r="E293" s="269" t="s">
        <v>1</v>
      </c>
      <c r="F293" s="270" t="s">
        <v>557</v>
      </c>
      <c r="G293" s="268"/>
      <c r="H293" s="269" t="s">
        <v>1</v>
      </c>
      <c r="I293" s="271"/>
      <c r="J293" s="268"/>
      <c r="K293" s="268"/>
      <c r="L293" s="272"/>
      <c r="M293" s="273"/>
      <c r="N293" s="274"/>
      <c r="O293" s="274"/>
      <c r="P293" s="274"/>
      <c r="Q293" s="274"/>
      <c r="R293" s="274"/>
      <c r="S293" s="274"/>
      <c r="T293" s="27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6" t="s">
        <v>148</v>
      </c>
      <c r="AU293" s="276" t="s">
        <v>88</v>
      </c>
      <c r="AV293" s="14" t="s">
        <v>86</v>
      </c>
      <c r="AW293" s="14" t="s">
        <v>33</v>
      </c>
      <c r="AX293" s="14" t="s">
        <v>78</v>
      </c>
      <c r="AY293" s="276" t="s">
        <v>139</v>
      </c>
    </row>
    <row r="294" s="13" customFormat="1">
      <c r="A294" s="13"/>
      <c r="B294" s="255"/>
      <c r="C294" s="256"/>
      <c r="D294" s="257" t="s">
        <v>148</v>
      </c>
      <c r="E294" s="258" t="s">
        <v>1</v>
      </c>
      <c r="F294" s="259" t="s">
        <v>558</v>
      </c>
      <c r="G294" s="256"/>
      <c r="H294" s="260">
        <v>34</v>
      </c>
      <c r="I294" s="261"/>
      <c r="J294" s="256"/>
      <c r="K294" s="256"/>
      <c r="L294" s="262"/>
      <c r="M294" s="263"/>
      <c r="N294" s="264"/>
      <c r="O294" s="264"/>
      <c r="P294" s="264"/>
      <c r="Q294" s="264"/>
      <c r="R294" s="264"/>
      <c r="S294" s="264"/>
      <c r="T294" s="26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6" t="s">
        <v>148</v>
      </c>
      <c r="AU294" s="266" t="s">
        <v>88</v>
      </c>
      <c r="AV294" s="13" t="s">
        <v>88</v>
      </c>
      <c r="AW294" s="13" t="s">
        <v>33</v>
      </c>
      <c r="AX294" s="13" t="s">
        <v>78</v>
      </c>
      <c r="AY294" s="266" t="s">
        <v>139</v>
      </c>
    </row>
    <row r="295" s="15" customFormat="1">
      <c r="A295" s="15"/>
      <c r="B295" s="294"/>
      <c r="C295" s="295"/>
      <c r="D295" s="257" t="s">
        <v>148</v>
      </c>
      <c r="E295" s="296" t="s">
        <v>1</v>
      </c>
      <c r="F295" s="297" t="s">
        <v>476</v>
      </c>
      <c r="G295" s="295"/>
      <c r="H295" s="298">
        <v>34</v>
      </c>
      <c r="I295" s="299"/>
      <c r="J295" s="295"/>
      <c r="K295" s="295"/>
      <c r="L295" s="300"/>
      <c r="M295" s="301"/>
      <c r="N295" s="302"/>
      <c r="O295" s="302"/>
      <c r="P295" s="302"/>
      <c r="Q295" s="302"/>
      <c r="R295" s="302"/>
      <c r="S295" s="302"/>
      <c r="T295" s="30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304" t="s">
        <v>148</v>
      </c>
      <c r="AU295" s="304" t="s">
        <v>88</v>
      </c>
      <c r="AV295" s="15" t="s">
        <v>146</v>
      </c>
      <c r="AW295" s="15" t="s">
        <v>33</v>
      </c>
      <c r="AX295" s="15" t="s">
        <v>86</v>
      </c>
      <c r="AY295" s="304" t="s">
        <v>139</v>
      </c>
    </row>
    <row r="296" s="2" customFormat="1" ht="16.5" customHeight="1">
      <c r="A296" s="38"/>
      <c r="B296" s="39"/>
      <c r="C296" s="280" t="s">
        <v>237</v>
      </c>
      <c r="D296" s="280" t="s">
        <v>218</v>
      </c>
      <c r="E296" s="281" t="s">
        <v>559</v>
      </c>
      <c r="F296" s="282" t="s">
        <v>560</v>
      </c>
      <c r="G296" s="283" t="s">
        <v>271</v>
      </c>
      <c r="H296" s="284">
        <v>68</v>
      </c>
      <c r="I296" s="285"/>
      <c r="J296" s="284">
        <f>ROUND(I296*H296,2)</f>
        <v>0</v>
      </c>
      <c r="K296" s="282" t="s">
        <v>145</v>
      </c>
      <c r="L296" s="286"/>
      <c r="M296" s="287" t="s">
        <v>1</v>
      </c>
      <c r="N296" s="288" t="s">
        <v>43</v>
      </c>
      <c r="O296" s="91"/>
      <c r="P296" s="251">
        <f>O296*H296</f>
        <v>0</v>
      </c>
      <c r="Q296" s="251">
        <v>1</v>
      </c>
      <c r="R296" s="251">
        <f>Q296*H296</f>
        <v>68</v>
      </c>
      <c r="S296" s="251">
        <v>0</v>
      </c>
      <c r="T296" s="25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3" t="s">
        <v>182</v>
      </c>
      <c r="AT296" s="253" t="s">
        <v>218</v>
      </c>
      <c r="AU296" s="253" t="s">
        <v>88</v>
      </c>
      <c r="AY296" s="17" t="s">
        <v>139</v>
      </c>
      <c r="BE296" s="254">
        <f>IF(N296="základní",J296,0)</f>
        <v>0</v>
      </c>
      <c r="BF296" s="254">
        <f>IF(N296="snížená",J296,0)</f>
        <v>0</v>
      </c>
      <c r="BG296" s="254">
        <f>IF(N296="zákl. přenesená",J296,0)</f>
        <v>0</v>
      </c>
      <c r="BH296" s="254">
        <f>IF(N296="sníž. přenesená",J296,0)</f>
        <v>0</v>
      </c>
      <c r="BI296" s="254">
        <f>IF(N296="nulová",J296,0)</f>
        <v>0</v>
      </c>
      <c r="BJ296" s="17" t="s">
        <v>86</v>
      </c>
      <c r="BK296" s="254">
        <f>ROUND(I296*H296,2)</f>
        <v>0</v>
      </c>
      <c r="BL296" s="17" t="s">
        <v>146</v>
      </c>
      <c r="BM296" s="253" t="s">
        <v>561</v>
      </c>
    </row>
    <row r="297" s="13" customFormat="1">
      <c r="A297" s="13"/>
      <c r="B297" s="255"/>
      <c r="C297" s="256"/>
      <c r="D297" s="257" t="s">
        <v>148</v>
      </c>
      <c r="E297" s="258" t="s">
        <v>1</v>
      </c>
      <c r="F297" s="259" t="s">
        <v>562</v>
      </c>
      <c r="G297" s="256"/>
      <c r="H297" s="260">
        <v>68</v>
      </c>
      <c r="I297" s="261"/>
      <c r="J297" s="256"/>
      <c r="K297" s="256"/>
      <c r="L297" s="262"/>
      <c r="M297" s="263"/>
      <c r="N297" s="264"/>
      <c r="O297" s="264"/>
      <c r="P297" s="264"/>
      <c r="Q297" s="264"/>
      <c r="R297" s="264"/>
      <c r="S297" s="264"/>
      <c r="T297" s="26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6" t="s">
        <v>148</v>
      </c>
      <c r="AU297" s="266" t="s">
        <v>88</v>
      </c>
      <c r="AV297" s="13" t="s">
        <v>88</v>
      </c>
      <c r="AW297" s="13" t="s">
        <v>33</v>
      </c>
      <c r="AX297" s="13" t="s">
        <v>86</v>
      </c>
      <c r="AY297" s="266" t="s">
        <v>139</v>
      </c>
    </row>
    <row r="298" s="12" customFormat="1" ht="22.8" customHeight="1">
      <c r="A298" s="12"/>
      <c r="B298" s="227"/>
      <c r="C298" s="228"/>
      <c r="D298" s="229" t="s">
        <v>77</v>
      </c>
      <c r="E298" s="241" t="s">
        <v>156</v>
      </c>
      <c r="F298" s="241" t="s">
        <v>304</v>
      </c>
      <c r="G298" s="228"/>
      <c r="H298" s="228"/>
      <c r="I298" s="231"/>
      <c r="J298" s="242">
        <f>BK298</f>
        <v>0</v>
      </c>
      <c r="K298" s="228"/>
      <c r="L298" s="233"/>
      <c r="M298" s="234"/>
      <c r="N298" s="235"/>
      <c r="O298" s="235"/>
      <c r="P298" s="236">
        <f>SUM(P299:P343)</f>
        <v>0</v>
      </c>
      <c r="Q298" s="235"/>
      <c r="R298" s="236">
        <f>SUM(R299:R343)</f>
        <v>391.6640496</v>
      </c>
      <c r="S298" s="235"/>
      <c r="T298" s="237">
        <f>SUM(T299:T343)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38" t="s">
        <v>146</v>
      </c>
      <c r="AT298" s="239" t="s">
        <v>77</v>
      </c>
      <c r="AU298" s="239" t="s">
        <v>86</v>
      </c>
      <c r="AY298" s="238" t="s">
        <v>139</v>
      </c>
      <c r="BK298" s="240">
        <f>SUM(BK299:BK343)</f>
        <v>0</v>
      </c>
    </row>
    <row r="299" s="2" customFormat="1" ht="16.5" customHeight="1">
      <c r="A299" s="38"/>
      <c r="B299" s="39"/>
      <c r="C299" s="243" t="s">
        <v>242</v>
      </c>
      <c r="D299" s="243" t="s">
        <v>141</v>
      </c>
      <c r="E299" s="244" t="s">
        <v>563</v>
      </c>
      <c r="F299" s="245" t="s">
        <v>564</v>
      </c>
      <c r="G299" s="246" t="s">
        <v>144</v>
      </c>
      <c r="H299" s="247">
        <v>533.39999999999998</v>
      </c>
      <c r="I299" s="248"/>
      <c r="J299" s="247">
        <f>ROUND(I299*H299,2)</f>
        <v>0</v>
      </c>
      <c r="K299" s="245" t="s">
        <v>145</v>
      </c>
      <c r="L299" s="44"/>
      <c r="M299" s="249" t="s">
        <v>1</v>
      </c>
      <c r="N299" s="250" t="s">
        <v>43</v>
      </c>
      <c r="O299" s="91"/>
      <c r="P299" s="251">
        <f>O299*H299</f>
        <v>0</v>
      </c>
      <c r="Q299" s="251">
        <v>0</v>
      </c>
      <c r="R299" s="251">
        <f>Q299*H299</f>
        <v>0</v>
      </c>
      <c r="S299" s="251">
        <v>0</v>
      </c>
      <c r="T299" s="25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53" t="s">
        <v>146</v>
      </c>
      <c r="AT299" s="253" t="s">
        <v>141</v>
      </c>
      <c r="AU299" s="253" t="s">
        <v>88</v>
      </c>
      <c r="AY299" s="17" t="s">
        <v>139</v>
      </c>
      <c r="BE299" s="254">
        <f>IF(N299="základní",J299,0)</f>
        <v>0</v>
      </c>
      <c r="BF299" s="254">
        <f>IF(N299="snížená",J299,0)</f>
        <v>0</v>
      </c>
      <c r="BG299" s="254">
        <f>IF(N299="zákl. přenesená",J299,0)</f>
        <v>0</v>
      </c>
      <c r="BH299" s="254">
        <f>IF(N299="sníž. přenesená",J299,0)</f>
        <v>0</v>
      </c>
      <c r="BI299" s="254">
        <f>IF(N299="nulová",J299,0)</f>
        <v>0</v>
      </c>
      <c r="BJ299" s="17" t="s">
        <v>86</v>
      </c>
      <c r="BK299" s="254">
        <f>ROUND(I299*H299,2)</f>
        <v>0</v>
      </c>
      <c r="BL299" s="17" t="s">
        <v>146</v>
      </c>
      <c r="BM299" s="253" t="s">
        <v>565</v>
      </c>
    </row>
    <row r="300" s="14" customFormat="1">
      <c r="A300" s="14"/>
      <c r="B300" s="267"/>
      <c r="C300" s="268"/>
      <c r="D300" s="257" t="s">
        <v>148</v>
      </c>
      <c r="E300" s="269" t="s">
        <v>1</v>
      </c>
      <c r="F300" s="270" t="s">
        <v>566</v>
      </c>
      <c r="G300" s="268"/>
      <c r="H300" s="269" t="s">
        <v>1</v>
      </c>
      <c r="I300" s="271"/>
      <c r="J300" s="268"/>
      <c r="K300" s="268"/>
      <c r="L300" s="272"/>
      <c r="M300" s="273"/>
      <c r="N300" s="274"/>
      <c r="O300" s="274"/>
      <c r="P300" s="274"/>
      <c r="Q300" s="274"/>
      <c r="R300" s="274"/>
      <c r="S300" s="274"/>
      <c r="T300" s="27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6" t="s">
        <v>148</v>
      </c>
      <c r="AU300" s="276" t="s">
        <v>88</v>
      </c>
      <c r="AV300" s="14" t="s">
        <v>86</v>
      </c>
      <c r="AW300" s="14" t="s">
        <v>33</v>
      </c>
      <c r="AX300" s="14" t="s">
        <v>78</v>
      </c>
      <c r="AY300" s="276" t="s">
        <v>139</v>
      </c>
    </row>
    <row r="301" s="13" customFormat="1">
      <c r="A301" s="13"/>
      <c r="B301" s="255"/>
      <c r="C301" s="256"/>
      <c r="D301" s="257" t="s">
        <v>148</v>
      </c>
      <c r="E301" s="258" t="s">
        <v>1</v>
      </c>
      <c r="F301" s="259" t="s">
        <v>567</v>
      </c>
      <c r="G301" s="256"/>
      <c r="H301" s="260">
        <v>442.39999999999998</v>
      </c>
      <c r="I301" s="261"/>
      <c r="J301" s="256"/>
      <c r="K301" s="256"/>
      <c r="L301" s="262"/>
      <c r="M301" s="263"/>
      <c r="N301" s="264"/>
      <c r="O301" s="264"/>
      <c r="P301" s="264"/>
      <c r="Q301" s="264"/>
      <c r="R301" s="264"/>
      <c r="S301" s="264"/>
      <c r="T301" s="26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6" t="s">
        <v>148</v>
      </c>
      <c r="AU301" s="266" t="s">
        <v>88</v>
      </c>
      <c r="AV301" s="13" t="s">
        <v>88</v>
      </c>
      <c r="AW301" s="13" t="s">
        <v>33</v>
      </c>
      <c r="AX301" s="13" t="s">
        <v>78</v>
      </c>
      <c r="AY301" s="266" t="s">
        <v>139</v>
      </c>
    </row>
    <row r="302" s="13" customFormat="1">
      <c r="A302" s="13"/>
      <c r="B302" s="255"/>
      <c r="C302" s="256"/>
      <c r="D302" s="257" t="s">
        <v>148</v>
      </c>
      <c r="E302" s="258" t="s">
        <v>1</v>
      </c>
      <c r="F302" s="259" t="s">
        <v>568</v>
      </c>
      <c r="G302" s="256"/>
      <c r="H302" s="260">
        <v>91</v>
      </c>
      <c r="I302" s="261"/>
      <c r="J302" s="256"/>
      <c r="K302" s="256"/>
      <c r="L302" s="262"/>
      <c r="M302" s="263"/>
      <c r="N302" s="264"/>
      <c r="O302" s="264"/>
      <c r="P302" s="264"/>
      <c r="Q302" s="264"/>
      <c r="R302" s="264"/>
      <c r="S302" s="264"/>
      <c r="T302" s="26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6" t="s">
        <v>148</v>
      </c>
      <c r="AU302" s="266" t="s">
        <v>88</v>
      </c>
      <c r="AV302" s="13" t="s">
        <v>88</v>
      </c>
      <c r="AW302" s="13" t="s">
        <v>33</v>
      </c>
      <c r="AX302" s="13" t="s">
        <v>78</v>
      </c>
      <c r="AY302" s="266" t="s">
        <v>139</v>
      </c>
    </row>
    <row r="303" s="15" customFormat="1">
      <c r="A303" s="15"/>
      <c r="B303" s="294"/>
      <c r="C303" s="295"/>
      <c r="D303" s="257" t="s">
        <v>148</v>
      </c>
      <c r="E303" s="296" t="s">
        <v>1</v>
      </c>
      <c r="F303" s="297" t="s">
        <v>476</v>
      </c>
      <c r="G303" s="295"/>
      <c r="H303" s="298">
        <v>533.39999999999998</v>
      </c>
      <c r="I303" s="299"/>
      <c r="J303" s="295"/>
      <c r="K303" s="295"/>
      <c r="L303" s="300"/>
      <c r="M303" s="301"/>
      <c r="N303" s="302"/>
      <c r="O303" s="302"/>
      <c r="P303" s="302"/>
      <c r="Q303" s="302"/>
      <c r="R303" s="302"/>
      <c r="S303" s="302"/>
      <c r="T303" s="30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304" t="s">
        <v>148</v>
      </c>
      <c r="AU303" s="304" t="s">
        <v>88</v>
      </c>
      <c r="AV303" s="15" t="s">
        <v>146</v>
      </c>
      <c r="AW303" s="15" t="s">
        <v>33</v>
      </c>
      <c r="AX303" s="15" t="s">
        <v>86</v>
      </c>
      <c r="AY303" s="304" t="s">
        <v>139</v>
      </c>
    </row>
    <row r="304" s="2" customFormat="1" ht="16.5" customHeight="1">
      <c r="A304" s="38"/>
      <c r="B304" s="39"/>
      <c r="C304" s="280" t="s">
        <v>246</v>
      </c>
      <c r="D304" s="280" t="s">
        <v>218</v>
      </c>
      <c r="E304" s="281" t="s">
        <v>569</v>
      </c>
      <c r="F304" s="282" t="s">
        <v>570</v>
      </c>
      <c r="G304" s="283" t="s">
        <v>144</v>
      </c>
      <c r="H304" s="284">
        <v>533.39999999999998</v>
      </c>
      <c r="I304" s="285"/>
      <c r="J304" s="284">
        <f>ROUND(I304*H304,2)</f>
        <v>0</v>
      </c>
      <c r="K304" s="282" t="s">
        <v>145</v>
      </c>
      <c r="L304" s="286"/>
      <c r="M304" s="287" t="s">
        <v>1</v>
      </c>
      <c r="N304" s="288" t="s">
        <v>43</v>
      </c>
      <c r="O304" s="91"/>
      <c r="P304" s="251">
        <f>O304*H304</f>
        <v>0</v>
      </c>
      <c r="Q304" s="251">
        <v>0.0054000000000000003</v>
      </c>
      <c r="R304" s="251">
        <f>Q304*H304</f>
        <v>2.88036</v>
      </c>
      <c r="S304" s="251">
        <v>0</v>
      </c>
      <c r="T304" s="252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3" t="s">
        <v>182</v>
      </c>
      <c r="AT304" s="253" t="s">
        <v>218</v>
      </c>
      <c r="AU304" s="253" t="s">
        <v>88</v>
      </c>
      <c r="AY304" s="17" t="s">
        <v>139</v>
      </c>
      <c r="BE304" s="254">
        <f>IF(N304="základní",J304,0)</f>
        <v>0</v>
      </c>
      <c r="BF304" s="254">
        <f>IF(N304="snížená",J304,0)</f>
        <v>0</v>
      </c>
      <c r="BG304" s="254">
        <f>IF(N304="zákl. přenesená",J304,0)</f>
        <v>0</v>
      </c>
      <c r="BH304" s="254">
        <f>IF(N304="sníž. přenesená",J304,0)</f>
        <v>0</v>
      </c>
      <c r="BI304" s="254">
        <f>IF(N304="nulová",J304,0)</f>
        <v>0</v>
      </c>
      <c r="BJ304" s="17" t="s">
        <v>86</v>
      </c>
      <c r="BK304" s="254">
        <f>ROUND(I304*H304,2)</f>
        <v>0</v>
      </c>
      <c r="BL304" s="17" t="s">
        <v>146</v>
      </c>
      <c r="BM304" s="253" t="s">
        <v>571</v>
      </c>
    </row>
    <row r="305" s="14" customFormat="1">
      <c r="A305" s="14"/>
      <c r="B305" s="267"/>
      <c r="C305" s="268"/>
      <c r="D305" s="257" t="s">
        <v>148</v>
      </c>
      <c r="E305" s="269" t="s">
        <v>1</v>
      </c>
      <c r="F305" s="270" t="s">
        <v>566</v>
      </c>
      <c r="G305" s="268"/>
      <c r="H305" s="269" t="s">
        <v>1</v>
      </c>
      <c r="I305" s="271"/>
      <c r="J305" s="268"/>
      <c r="K305" s="268"/>
      <c r="L305" s="272"/>
      <c r="M305" s="273"/>
      <c r="N305" s="274"/>
      <c r="O305" s="274"/>
      <c r="P305" s="274"/>
      <c r="Q305" s="274"/>
      <c r="R305" s="274"/>
      <c r="S305" s="274"/>
      <c r="T305" s="27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6" t="s">
        <v>148</v>
      </c>
      <c r="AU305" s="276" t="s">
        <v>88</v>
      </c>
      <c r="AV305" s="14" t="s">
        <v>86</v>
      </c>
      <c r="AW305" s="14" t="s">
        <v>33</v>
      </c>
      <c r="AX305" s="14" t="s">
        <v>78</v>
      </c>
      <c r="AY305" s="276" t="s">
        <v>139</v>
      </c>
    </row>
    <row r="306" s="13" customFormat="1">
      <c r="A306" s="13"/>
      <c r="B306" s="255"/>
      <c r="C306" s="256"/>
      <c r="D306" s="257" t="s">
        <v>148</v>
      </c>
      <c r="E306" s="258" t="s">
        <v>1</v>
      </c>
      <c r="F306" s="259" t="s">
        <v>567</v>
      </c>
      <c r="G306" s="256"/>
      <c r="H306" s="260">
        <v>442.39999999999998</v>
      </c>
      <c r="I306" s="261"/>
      <c r="J306" s="256"/>
      <c r="K306" s="256"/>
      <c r="L306" s="262"/>
      <c r="M306" s="263"/>
      <c r="N306" s="264"/>
      <c r="O306" s="264"/>
      <c r="P306" s="264"/>
      <c r="Q306" s="264"/>
      <c r="R306" s="264"/>
      <c r="S306" s="264"/>
      <c r="T306" s="26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6" t="s">
        <v>148</v>
      </c>
      <c r="AU306" s="266" t="s">
        <v>88</v>
      </c>
      <c r="AV306" s="13" t="s">
        <v>88</v>
      </c>
      <c r="AW306" s="13" t="s">
        <v>33</v>
      </c>
      <c r="AX306" s="13" t="s">
        <v>78</v>
      </c>
      <c r="AY306" s="266" t="s">
        <v>139</v>
      </c>
    </row>
    <row r="307" s="13" customFormat="1">
      <c r="A307" s="13"/>
      <c r="B307" s="255"/>
      <c r="C307" s="256"/>
      <c r="D307" s="257" t="s">
        <v>148</v>
      </c>
      <c r="E307" s="258" t="s">
        <v>1</v>
      </c>
      <c r="F307" s="259" t="s">
        <v>568</v>
      </c>
      <c r="G307" s="256"/>
      <c r="H307" s="260">
        <v>91</v>
      </c>
      <c r="I307" s="261"/>
      <c r="J307" s="256"/>
      <c r="K307" s="256"/>
      <c r="L307" s="262"/>
      <c r="M307" s="263"/>
      <c r="N307" s="264"/>
      <c r="O307" s="264"/>
      <c r="P307" s="264"/>
      <c r="Q307" s="264"/>
      <c r="R307" s="264"/>
      <c r="S307" s="264"/>
      <c r="T307" s="26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6" t="s">
        <v>148</v>
      </c>
      <c r="AU307" s="266" t="s">
        <v>88</v>
      </c>
      <c r="AV307" s="13" t="s">
        <v>88</v>
      </c>
      <c r="AW307" s="13" t="s">
        <v>33</v>
      </c>
      <c r="AX307" s="13" t="s">
        <v>78</v>
      </c>
      <c r="AY307" s="266" t="s">
        <v>139</v>
      </c>
    </row>
    <row r="308" s="15" customFormat="1">
      <c r="A308" s="15"/>
      <c r="B308" s="294"/>
      <c r="C308" s="295"/>
      <c r="D308" s="257" t="s">
        <v>148</v>
      </c>
      <c r="E308" s="296" t="s">
        <v>1</v>
      </c>
      <c r="F308" s="297" t="s">
        <v>476</v>
      </c>
      <c r="G308" s="295"/>
      <c r="H308" s="298">
        <v>533.39999999999998</v>
      </c>
      <c r="I308" s="299"/>
      <c r="J308" s="295"/>
      <c r="K308" s="295"/>
      <c r="L308" s="300"/>
      <c r="M308" s="301"/>
      <c r="N308" s="302"/>
      <c r="O308" s="302"/>
      <c r="P308" s="302"/>
      <c r="Q308" s="302"/>
      <c r="R308" s="302"/>
      <c r="S308" s="302"/>
      <c r="T308" s="303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304" t="s">
        <v>148</v>
      </c>
      <c r="AU308" s="304" t="s">
        <v>88</v>
      </c>
      <c r="AV308" s="15" t="s">
        <v>146</v>
      </c>
      <c r="AW308" s="15" t="s">
        <v>33</v>
      </c>
      <c r="AX308" s="15" t="s">
        <v>86</v>
      </c>
      <c r="AY308" s="304" t="s">
        <v>139</v>
      </c>
    </row>
    <row r="309" s="2" customFormat="1" ht="16.5" customHeight="1">
      <c r="A309" s="38"/>
      <c r="B309" s="39"/>
      <c r="C309" s="243" t="s">
        <v>7</v>
      </c>
      <c r="D309" s="243" t="s">
        <v>141</v>
      </c>
      <c r="E309" s="244" t="s">
        <v>572</v>
      </c>
      <c r="F309" s="245" t="s">
        <v>573</v>
      </c>
      <c r="G309" s="246" t="s">
        <v>153</v>
      </c>
      <c r="H309" s="247">
        <v>89.760000000000005</v>
      </c>
      <c r="I309" s="248"/>
      <c r="J309" s="247">
        <f>ROUND(I309*H309,2)</f>
        <v>0</v>
      </c>
      <c r="K309" s="245" t="s">
        <v>145</v>
      </c>
      <c r="L309" s="44"/>
      <c r="M309" s="249" t="s">
        <v>1</v>
      </c>
      <c r="N309" s="250" t="s">
        <v>43</v>
      </c>
      <c r="O309" s="91"/>
      <c r="P309" s="251">
        <f>O309*H309</f>
        <v>0</v>
      </c>
      <c r="Q309" s="251">
        <v>2.2949600000000001</v>
      </c>
      <c r="R309" s="251">
        <f>Q309*H309</f>
        <v>205.99560960000002</v>
      </c>
      <c r="S309" s="251">
        <v>0</v>
      </c>
      <c r="T309" s="25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3" t="s">
        <v>146</v>
      </c>
      <c r="AT309" s="253" t="s">
        <v>141</v>
      </c>
      <c r="AU309" s="253" t="s">
        <v>88</v>
      </c>
      <c r="AY309" s="17" t="s">
        <v>139</v>
      </c>
      <c r="BE309" s="254">
        <f>IF(N309="základní",J309,0)</f>
        <v>0</v>
      </c>
      <c r="BF309" s="254">
        <f>IF(N309="snížená",J309,0)</f>
        <v>0</v>
      </c>
      <c r="BG309" s="254">
        <f>IF(N309="zákl. přenesená",J309,0)</f>
        <v>0</v>
      </c>
      <c r="BH309" s="254">
        <f>IF(N309="sníž. přenesená",J309,0)</f>
        <v>0</v>
      </c>
      <c r="BI309" s="254">
        <f>IF(N309="nulová",J309,0)</f>
        <v>0</v>
      </c>
      <c r="BJ309" s="17" t="s">
        <v>86</v>
      </c>
      <c r="BK309" s="254">
        <f>ROUND(I309*H309,2)</f>
        <v>0</v>
      </c>
      <c r="BL309" s="17" t="s">
        <v>146</v>
      </c>
      <c r="BM309" s="253" t="s">
        <v>574</v>
      </c>
    </row>
    <row r="310" s="14" customFormat="1">
      <c r="A310" s="14"/>
      <c r="B310" s="267"/>
      <c r="C310" s="268"/>
      <c r="D310" s="257" t="s">
        <v>148</v>
      </c>
      <c r="E310" s="269" t="s">
        <v>1</v>
      </c>
      <c r="F310" s="270" t="s">
        <v>575</v>
      </c>
      <c r="G310" s="268"/>
      <c r="H310" s="269" t="s">
        <v>1</v>
      </c>
      <c r="I310" s="271"/>
      <c r="J310" s="268"/>
      <c r="K310" s="268"/>
      <c r="L310" s="272"/>
      <c r="M310" s="273"/>
      <c r="N310" s="274"/>
      <c r="O310" s="274"/>
      <c r="P310" s="274"/>
      <c r="Q310" s="274"/>
      <c r="R310" s="274"/>
      <c r="S310" s="274"/>
      <c r="T310" s="27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6" t="s">
        <v>148</v>
      </c>
      <c r="AU310" s="276" t="s">
        <v>88</v>
      </c>
      <c r="AV310" s="14" t="s">
        <v>86</v>
      </c>
      <c r="AW310" s="14" t="s">
        <v>33</v>
      </c>
      <c r="AX310" s="14" t="s">
        <v>78</v>
      </c>
      <c r="AY310" s="276" t="s">
        <v>139</v>
      </c>
    </row>
    <row r="311" s="14" customFormat="1">
      <c r="A311" s="14"/>
      <c r="B311" s="267"/>
      <c r="C311" s="268"/>
      <c r="D311" s="257" t="s">
        <v>148</v>
      </c>
      <c r="E311" s="269" t="s">
        <v>1</v>
      </c>
      <c r="F311" s="270" t="s">
        <v>464</v>
      </c>
      <c r="G311" s="268"/>
      <c r="H311" s="269" t="s">
        <v>1</v>
      </c>
      <c r="I311" s="271"/>
      <c r="J311" s="268"/>
      <c r="K311" s="268"/>
      <c r="L311" s="272"/>
      <c r="M311" s="273"/>
      <c r="N311" s="274"/>
      <c r="O311" s="274"/>
      <c r="P311" s="274"/>
      <c r="Q311" s="274"/>
      <c r="R311" s="274"/>
      <c r="S311" s="274"/>
      <c r="T311" s="27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6" t="s">
        <v>148</v>
      </c>
      <c r="AU311" s="276" t="s">
        <v>88</v>
      </c>
      <c r="AV311" s="14" t="s">
        <v>86</v>
      </c>
      <c r="AW311" s="14" t="s">
        <v>33</v>
      </c>
      <c r="AX311" s="14" t="s">
        <v>78</v>
      </c>
      <c r="AY311" s="276" t="s">
        <v>139</v>
      </c>
    </row>
    <row r="312" s="13" customFormat="1">
      <c r="A312" s="13"/>
      <c r="B312" s="255"/>
      <c r="C312" s="256"/>
      <c r="D312" s="257" t="s">
        <v>148</v>
      </c>
      <c r="E312" s="258" t="s">
        <v>1</v>
      </c>
      <c r="F312" s="259" t="s">
        <v>576</v>
      </c>
      <c r="G312" s="256"/>
      <c r="H312" s="260">
        <v>5.7599999999999998</v>
      </c>
      <c r="I312" s="261"/>
      <c r="J312" s="256"/>
      <c r="K312" s="256"/>
      <c r="L312" s="262"/>
      <c r="M312" s="263"/>
      <c r="N312" s="264"/>
      <c r="O312" s="264"/>
      <c r="P312" s="264"/>
      <c r="Q312" s="264"/>
      <c r="R312" s="264"/>
      <c r="S312" s="264"/>
      <c r="T312" s="26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6" t="s">
        <v>148</v>
      </c>
      <c r="AU312" s="266" t="s">
        <v>88</v>
      </c>
      <c r="AV312" s="13" t="s">
        <v>88</v>
      </c>
      <c r="AW312" s="13" t="s">
        <v>33</v>
      </c>
      <c r="AX312" s="13" t="s">
        <v>78</v>
      </c>
      <c r="AY312" s="266" t="s">
        <v>139</v>
      </c>
    </row>
    <row r="313" s="14" customFormat="1">
      <c r="A313" s="14"/>
      <c r="B313" s="267"/>
      <c r="C313" s="268"/>
      <c r="D313" s="257" t="s">
        <v>148</v>
      </c>
      <c r="E313" s="269" t="s">
        <v>1</v>
      </c>
      <c r="F313" s="270" t="s">
        <v>466</v>
      </c>
      <c r="G313" s="268"/>
      <c r="H313" s="269" t="s">
        <v>1</v>
      </c>
      <c r="I313" s="271"/>
      <c r="J313" s="268"/>
      <c r="K313" s="268"/>
      <c r="L313" s="272"/>
      <c r="M313" s="273"/>
      <c r="N313" s="274"/>
      <c r="O313" s="274"/>
      <c r="P313" s="274"/>
      <c r="Q313" s="274"/>
      <c r="R313" s="274"/>
      <c r="S313" s="274"/>
      <c r="T313" s="27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6" t="s">
        <v>148</v>
      </c>
      <c r="AU313" s="276" t="s">
        <v>88</v>
      </c>
      <c r="AV313" s="14" t="s">
        <v>86</v>
      </c>
      <c r="AW313" s="14" t="s">
        <v>33</v>
      </c>
      <c r="AX313" s="14" t="s">
        <v>78</v>
      </c>
      <c r="AY313" s="276" t="s">
        <v>139</v>
      </c>
    </row>
    <row r="314" s="13" customFormat="1">
      <c r="A314" s="13"/>
      <c r="B314" s="255"/>
      <c r="C314" s="256"/>
      <c r="D314" s="257" t="s">
        <v>148</v>
      </c>
      <c r="E314" s="258" t="s">
        <v>1</v>
      </c>
      <c r="F314" s="259" t="s">
        <v>577</v>
      </c>
      <c r="G314" s="256"/>
      <c r="H314" s="260">
        <v>10.08</v>
      </c>
      <c r="I314" s="261"/>
      <c r="J314" s="256"/>
      <c r="K314" s="256"/>
      <c r="L314" s="262"/>
      <c r="M314" s="263"/>
      <c r="N314" s="264"/>
      <c r="O314" s="264"/>
      <c r="P314" s="264"/>
      <c r="Q314" s="264"/>
      <c r="R314" s="264"/>
      <c r="S314" s="264"/>
      <c r="T314" s="26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6" t="s">
        <v>148</v>
      </c>
      <c r="AU314" s="266" t="s">
        <v>88</v>
      </c>
      <c r="AV314" s="13" t="s">
        <v>88</v>
      </c>
      <c r="AW314" s="13" t="s">
        <v>33</v>
      </c>
      <c r="AX314" s="13" t="s">
        <v>78</v>
      </c>
      <c r="AY314" s="266" t="s">
        <v>139</v>
      </c>
    </row>
    <row r="315" s="14" customFormat="1">
      <c r="A315" s="14"/>
      <c r="B315" s="267"/>
      <c r="C315" s="268"/>
      <c r="D315" s="257" t="s">
        <v>148</v>
      </c>
      <c r="E315" s="269" t="s">
        <v>1</v>
      </c>
      <c r="F315" s="270" t="s">
        <v>468</v>
      </c>
      <c r="G315" s="268"/>
      <c r="H315" s="269" t="s">
        <v>1</v>
      </c>
      <c r="I315" s="271"/>
      <c r="J315" s="268"/>
      <c r="K315" s="268"/>
      <c r="L315" s="272"/>
      <c r="M315" s="273"/>
      <c r="N315" s="274"/>
      <c r="O315" s="274"/>
      <c r="P315" s="274"/>
      <c r="Q315" s="274"/>
      <c r="R315" s="274"/>
      <c r="S315" s="274"/>
      <c r="T315" s="27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6" t="s">
        <v>148</v>
      </c>
      <c r="AU315" s="276" t="s">
        <v>88</v>
      </c>
      <c r="AV315" s="14" t="s">
        <v>86</v>
      </c>
      <c r="AW315" s="14" t="s">
        <v>33</v>
      </c>
      <c r="AX315" s="14" t="s">
        <v>78</v>
      </c>
      <c r="AY315" s="276" t="s">
        <v>139</v>
      </c>
    </row>
    <row r="316" s="13" customFormat="1">
      <c r="A316" s="13"/>
      <c r="B316" s="255"/>
      <c r="C316" s="256"/>
      <c r="D316" s="257" t="s">
        <v>148</v>
      </c>
      <c r="E316" s="258" t="s">
        <v>1</v>
      </c>
      <c r="F316" s="259" t="s">
        <v>578</v>
      </c>
      <c r="G316" s="256"/>
      <c r="H316" s="260">
        <v>13.44</v>
      </c>
      <c r="I316" s="261"/>
      <c r="J316" s="256"/>
      <c r="K316" s="256"/>
      <c r="L316" s="262"/>
      <c r="M316" s="263"/>
      <c r="N316" s="264"/>
      <c r="O316" s="264"/>
      <c r="P316" s="264"/>
      <c r="Q316" s="264"/>
      <c r="R316" s="264"/>
      <c r="S316" s="264"/>
      <c r="T316" s="26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6" t="s">
        <v>148</v>
      </c>
      <c r="AU316" s="266" t="s">
        <v>88</v>
      </c>
      <c r="AV316" s="13" t="s">
        <v>88</v>
      </c>
      <c r="AW316" s="13" t="s">
        <v>33</v>
      </c>
      <c r="AX316" s="13" t="s">
        <v>78</v>
      </c>
      <c r="AY316" s="266" t="s">
        <v>139</v>
      </c>
    </row>
    <row r="317" s="14" customFormat="1">
      <c r="A317" s="14"/>
      <c r="B317" s="267"/>
      <c r="C317" s="268"/>
      <c r="D317" s="257" t="s">
        <v>148</v>
      </c>
      <c r="E317" s="269" t="s">
        <v>1</v>
      </c>
      <c r="F317" s="270" t="s">
        <v>470</v>
      </c>
      <c r="G317" s="268"/>
      <c r="H317" s="269" t="s">
        <v>1</v>
      </c>
      <c r="I317" s="271"/>
      <c r="J317" s="268"/>
      <c r="K317" s="268"/>
      <c r="L317" s="272"/>
      <c r="M317" s="273"/>
      <c r="N317" s="274"/>
      <c r="O317" s="274"/>
      <c r="P317" s="274"/>
      <c r="Q317" s="274"/>
      <c r="R317" s="274"/>
      <c r="S317" s="274"/>
      <c r="T317" s="27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6" t="s">
        <v>148</v>
      </c>
      <c r="AU317" s="276" t="s">
        <v>88</v>
      </c>
      <c r="AV317" s="14" t="s">
        <v>86</v>
      </c>
      <c r="AW317" s="14" t="s">
        <v>33</v>
      </c>
      <c r="AX317" s="14" t="s">
        <v>78</v>
      </c>
      <c r="AY317" s="276" t="s">
        <v>139</v>
      </c>
    </row>
    <row r="318" s="13" customFormat="1">
      <c r="A318" s="13"/>
      <c r="B318" s="255"/>
      <c r="C318" s="256"/>
      <c r="D318" s="257" t="s">
        <v>148</v>
      </c>
      <c r="E318" s="258" t="s">
        <v>1</v>
      </c>
      <c r="F318" s="259" t="s">
        <v>579</v>
      </c>
      <c r="G318" s="256"/>
      <c r="H318" s="260">
        <v>4.7999999999999998</v>
      </c>
      <c r="I318" s="261"/>
      <c r="J318" s="256"/>
      <c r="K318" s="256"/>
      <c r="L318" s="262"/>
      <c r="M318" s="263"/>
      <c r="N318" s="264"/>
      <c r="O318" s="264"/>
      <c r="P318" s="264"/>
      <c r="Q318" s="264"/>
      <c r="R318" s="264"/>
      <c r="S318" s="264"/>
      <c r="T318" s="26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6" t="s">
        <v>148</v>
      </c>
      <c r="AU318" s="266" t="s">
        <v>88</v>
      </c>
      <c r="AV318" s="13" t="s">
        <v>88</v>
      </c>
      <c r="AW318" s="13" t="s">
        <v>33</v>
      </c>
      <c r="AX318" s="13" t="s">
        <v>78</v>
      </c>
      <c r="AY318" s="266" t="s">
        <v>139</v>
      </c>
    </row>
    <row r="319" s="14" customFormat="1">
      <c r="A319" s="14"/>
      <c r="B319" s="267"/>
      <c r="C319" s="268"/>
      <c r="D319" s="257" t="s">
        <v>148</v>
      </c>
      <c r="E319" s="269" t="s">
        <v>1</v>
      </c>
      <c r="F319" s="270" t="s">
        <v>472</v>
      </c>
      <c r="G319" s="268"/>
      <c r="H319" s="269" t="s">
        <v>1</v>
      </c>
      <c r="I319" s="271"/>
      <c r="J319" s="268"/>
      <c r="K319" s="268"/>
      <c r="L319" s="272"/>
      <c r="M319" s="273"/>
      <c r="N319" s="274"/>
      <c r="O319" s="274"/>
      <c r="P319" s="274"/>
      <c r="Q319" s="274"/>
      <c r="R319" s="274"/>
      <c r="S319" s="274"/>
      <c r="T319" s="27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6" t="s">
        <v>148</v>
      </c>
      <c r="AU319" s="276" t="s">
        <v>88</v>
      </c>
      <c r="AV319" s="14" t="s">
        <v>86</v>
      </c>
      <c r="AW319" s="14" t="s">
        <v>33</v>
      </c>
      <c r="AX319" s="14" t="s">
        <v>78</v>
      </c>
      <c r="AY319" s="276" t="s">
        <v>139</v>
      </c>
    </row>
    <row r="320" s="13" customFormat="1">
      <c r="A320" s="13"/>
      <c r="B320" s="255"/>
      <c r="C320" s="256"/>
      <c r="D320" s="257" t="s">
        <v>148</v>
      </c>
      <c r="E320" s="258" t="s">
        <v>1</v>
      </c>
      <c r="F320" s="259" t="s">
        <v>580</v>
      </c>
      <c r="G320" s="256"/>
      <c r="H320" s="260">
        <v>28.800000000000001</v>
      </c>
      <c r="I320" s="261"/>
      <c r="J320" s="256"/>
      <c r="K320" s="256"/>
      <c r="L320" s="262"/>
      <c r="M320" s="263"/>
      <c r="N320" s="264"/>
      <c r="O320" s="264"/>
      <c r="P320" s="264"/>
      <c r="Q320" s="264"/>
      <c r="R320" s="264"/>
      <c r="S320" s="264"/>
      <c r="T320" s="26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6" t="s">
        <v>148</v>
      </c>
      <c r="AU320" s="266" t="s">
        <v>88</v>
      </c>
      <c r="AV320" s="13" t="s">
        <v>88</v>
      </c>
      <c r="AW320" s="13" t="s">
        <v>33</v>
      </c>
      <c r="AX320" s="13" t="s">
        <v>78</v>
      </c>
      <c r="AY320" s="266" t="s">
        <v>139</v>
      </c>
    </row>
    <row r="321" s="14" customFormat="1">
      <c r="A321" s="14"/>
      <c r="B321" s="267"/>
      <c r="C321" s="268"/>
      <c r="D321" s="257" t="s">
        <v>148</v>
      </c>
      <c r="E321" s="269" t="s">
        <v>1</v>
      </c>
      <c r="F321" s="270" t="s">
        <v>474</v>
      </c>
      <c r="G321" s="268"/>
      <c r="H321" s="269" t="s">
        <v>1</v>
      </c>
      <c r="I321" s="271"/>
      <c r="J321" s="268"/>
      <c r="K321" s="268"/>
      <c r="L321" s="272"/>
      <c r="M321" s="273"/>
      <c r="N321" s="274"/>
      <c r="O321" s="274"/>
      <c r="P321" s="274"/>
      <c r="Q321" s="274"/>
      <c r="R321" s="274"/>
      <c r="S321" s="274"/>
      <c r="T321" s="27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6" t="s">
        <v>148</v>
      </c>
      <c r="AU321" s="276" t="s">
        <v>88</v>
      </c>
      <c r="AV321" s="14" t="s">
        <v>86</v>
      </c>
      <c r="AW321" s="14" t="s">
        <v>33</v>
      </c>
      <c r="AX321" s="14" t="s">
        <v>78</v>
      </c>
      <c r="AY321" s="276" t="s">
        <v>139</v>
      </c>
    </row>
    <row r="322" s="13" customFormat="1">
      <c r="A322" s="13"/>
      <c r="B322" s="255"/>
      <c r="C322" s="256"/>
      <c r="D322" s="257" t="s">
        <v>148</v>
      </c>
      <c r="E322" s="258" t="s">
        <v>1</v>
      </c>
      <c r="F322" s="259" t="s">
        <v>581</v>
      </c>
      <c r="G322" s="256"/>
      <c r="H322" s="260">
        <v>26.879999999999999</v>
      </c>
      <c r="I322" s="261"/>
      <c r="J322" s="256"/>
      <c r="K322" s="256"/>
      <c r="L322" s="262"/>
      <c r="M322" s="263"/>
      <c r="N322" s="264"/>
      <c r="O322" s="264"/>
      <c r="P322" s="264"/>
      <c r="Q322" s="264"/>
      <c r="R322" s="264"/>
      <c r="S322" s="264"/>
      <c r="T322" s="26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6" t="s">
        <v>148</v>
      </c>
      <c r="AU322" s="266" t="s">
        <v>88</v>
      </c>
      <c r="AV322" s="13" t="s">
        <v>88</v>
      </c>
      <c r="AW322" s="13" t="s">
        <v>33</v>
      </c>
      <c r="AX322" s="13" t="s">
        <v>78</v>
      </c>
      <c r="AY322" s="266" t="s">
        <v>139</v>
      </c>
    </row>
    <row r="323" s="15" customFormat="1">
      <c r="A323" s="15"/>
      <c r="B323" s="294"/>
      <c r="C323" s="295"/>
      <c r="D323" s="257" t="s">
        <v>148</v>
      </c>
      <c r="E323" s="296" t="s">
        <v>1</v>
      </c>
      <c r="F323" s="297" t="s">
        <v>476</v>
      </c>
      <c r="G323" s="295"/>
      <c r="H323" s="298">
        <v>89.760000000000005</v>
      </c>
      <c r="I323" s="299"/>
      <c r="J323" s="295"/>
      <c r="K323" s="295"/>
      <c r="L323" s="300"/>
      <c r="M323" s="301"/>
      <c r="N323" s="302"/>
      <c r="O323" s="302"/>
      <c r="P323" s="302"/>
      <c r="Q323" s="302"/>
      <c r="R323" s="302"/>
      <c r="S323" s="302"/>
      <c r="T323" s="303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304" t="s">
        <v>148</v>
      </c>
      <c r="AU323" s="304" t="s">
        <v>88</v>
      </c>
      <c r="AV323" s="15" t="s">
        <v>146</v>
      </c>
      <c r="AW323" s="15" t="s">
        <v>33</v>
      </c>
      <c r="AX323" s="15" t="s">
        <v>86</v>
      </c>
      <c r="AY323" s="304" t="s">
        <v>139</v>
      </c>
    </row>
    <row r="324" s="2" customFormat="1" ht="16.5" customHeight="1">
      <c r="A324" s="38"/>
      <c r="B324" s="39"/>
      <c r="C324" s="280" t="s">
        <v>255</v>
      </c>
      <c r="D324" s="280" t="s">
        <v>218</v>
      </c>
      <c r="E324" s="281" t="s">
        <v>582</v>
      </c>
      <c r="F324" s="282" t="s">
        <v>583</v>
      </c>
      <c r="G324" s="283" t="s">
        <v>144</v>
      </c>
      <c r="H324" s="284">
        <v>480.60000000000002</v>
      </c>
      <c r="I324" s="285"/>
      <c r="J324" s="284">
        <f>ROUND(I324*H324,2)</f>
        <v>0</v>
      </c>
      <c r="K324" s="282" t="s">
        <v>145</v>
      </c>
      <c r="L324" s="286"/>
      <c r="M324" s="287" t="s">
        <v>1</v>
      </c>
      <c r="N324" s="288" t="s">
        <v>43</v>
      </c>
      <c r="O324" s="91"/>
      <c r="P324" s="251">
        <f>O324*H324</f>
        <v>0</v>
      </c>
      <c r="Q324" s="251">
        <v>0.0067999999999999996</v>
      </c>
      <c r="R324" s="251">
        <f>Q324*H324</f>
        <v>3.2680799999999999</v>
      </c>
      <c r="S324" s="251">
        <v>0</v>
      </c>
      <c r="T324" s="252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53" t="s">
        <v>182</v>
      </c>
      <c r="AT324" s="253" t="s">
        <v>218</v>
      </c>
      <c r="AU324" s="253" t="s">
        <v>88</v>
      </c>
      <c r="AY324" s="17" t="s">
        <v>139</v>
      </c>
      <c r="BE324" s="254">
        <f>IF(N324="základní",J324,0)</f>
        <v>0</v>
      </c>
      <c r="BF324" s="254">
        <f>IF(N324="snížená",J324,0)</f>
        <v>0</v>
      </c>
      <c r="BG324" s="254">
        <f>IF(N324="zákl. přenesená",J324,0)</f>
        <v>0</v>
      </c>
      <c r="BH324" s="254">
        <f>IF(N324="sníž. přenesená",J324,0)</f>
        <v>0</v>
      </c>
      <c r="BI324" s="254">
        <f>IF(N324="nulová",J324,0)</f>
        <v>0</v>
      </c>
      <c r="BJ324" s="17" t="s">
        <v>86</v>
      </c>
      <c r="BK324" s="254">
        <f>ROUND(I324*H324,2)</f>
        <v>0</v>
      </c>
      <c r="BL324" s="17" t="s">
        <v>146</v>
      </c>
      <c r="BM324" s="253" t="s">
        <v>584</v>
      </c>
    </row>
    <row r="325" s="14" customFormat="1">
      <c r="A325" s="14"/>
      <c r="B325" s="267"/>
      <c r="C325" s="268"/>
      <c r="D325" s="257" t="s">
        <v>148</v>
      </c>
      <c r="E325" s="269" t="s">
        <v>1</v>
      </c>
      <c r="F325" s="270" t="s">
        <v>585</v>
      </c>
      <c r="G325" s="268"/>
      <c r="H325" s="269" t="s">
        <v>1</v>
      </c>
      <c r="I325" s="271"/>
      <c r="J325" s="268"/>
      <c r="K325" s="268"/>
      <c r="L325" s="272"/>
      <c r="M325" s="273"/>
      <c r="N325" s="274"/>
      <c r="O325" s="274"/>
      <c r="P325" s="274"/>
      <c r="Q325" s="274"/>
      <c r="R325" s="274"/>
      <c r="S325" s="274"/>
      <c r="T325" s="27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6" t="s">
        <v>148</v>
      </c>
      <c r="AU325" s="276" t="s">
        <v>88</v>
      </c>
      <c r="AV325" s="14" t="s">
        <v>86</v>
      </c>
      <c r="AW325" s="14" t="s">
        <v>33</v>
      </c>
      <c r="AX325" s="14" t="s">
        <v>78</v>
      </c>
      <c r="AY325" s="276" t="s">
        <v>139</v>
      </c>
    </row>
    <row r="326" s="14" customFormat="1">
      <c r="A326" s="14"/>
      <c r="B326" s="267"/>
      <c r="C326" s="268"/>
      <c r="D326" s="257" t="s">
        <v>148</v>
      </c>
      <c r="E326" s="269" t="s">
        <v>1</v>
      </c>
      <c r="F326" s="270" t="s">
        <v>586</v>
      </c>
      <c r="G326" s="268"/>
      <c r="H326" s="269" t="s">
        <v>1</v>
      </c>
      <c r="I326" s="271"/>
      <c r="J326" s="268"/>
      <c r="K326" s="268"/>
      <c r="L326" s="272"/>
      <c r="M326" s="273"/>
      <c r="N326" s="274"/>
      <c r="O326" s="274"/>
      <c r="P326" s="274"/>
      <c r="Q326" s="274"/>
      <c r="R326" s="274"/>
      <c r="S326" s="274"/>
      <c r="T326" s="27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6" t="s">
        <v>148</v>
      </c>
      <c r="AU326" s="276" t="s">
        <v>88</v>
      </c>
      <c r="AV326" s="14" t="s">
        <v>86</v>
      </c>
      <c r="AW326" s="14" t="s">
        <v>33</v>
      </c>
      <c r="AX326" s="14" t="s">
        <v>78</v>
      </c>
      <c r="AY326" s="276" t="s">
        <v>139</v>
      </c>
    </row>
    <row r="327" s="13" customFormat="1">
      <c r="A327" s="13"/>
      <c r="B327" s="255"/>
      <c r="C327" s="256"/>
      <c r="D327" s="257" t="s">
        <v>148</v>
      </c>
      <c r="E327" s="258" t="s">
        <v>1</v>
      </c>
      <c r="F327" s="259" t="s">
        <v>587</v>
      </c>
      <c r="G327" s="256"/>
      <c r="H327" s="260">
        <v>33.359999999999999</v>
      </c>
      <c r="I327" s="261"/>
      <c r="J327" s="256"/>
      <c r="K327" s="256"/>
      <c r="L327" s="262"/>
      <c r="M327" s="263"/>
      <c r="N327" s="264"/>
      <c r="O327" s="264"/>
      <c r="P327" s="264"/>
      <c r="Q327" s="264"/>
      <c r="R327" s="264"/>
      <c r="S327" s="264"/>
      <c r="T327" s="26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6" t="s">
        <v>148</v>
      </c>
      <c r="AU327" s="266" t="s">
        <v>88</v>
      </c>
      <c r="AV327" s="13" t="s">
        <v>88</v>
      </c>
      <c r="AW327" s="13" t="s">
        <v>33</v>
      </c>
      <c r="AX327" s="13" t="s">
        <v>78</v>
      </c>
      <c r="AY327" s="266" t="s">
        <v>139</v>
      </c>
    </row>
    <row r="328" s="14" customFormat="1">
      <c r="A328" s="14"/>
      <c r="B328" s="267"/>
      <c r="C328" s="268"/>
      <c r="D328" s="257" t="s">
        <v>148</v>
      </c>
      <c r="E328" s="269" t="s">
        <v>1</v>
      </c>
      <c r="F328" s="270" t="s">
        <v>588</v>
      </c>
      <c r="G328" s="268"/>
      <c r="H328" s="269" t="s">
        <v>1</v>
      </c>
      <c r="I328" s="271"/>
      <c r="J328" s="268"/>
      <c r="K328" s="268"/>
      <c r="L328" s="272"/>
      <c r="M328" s="273"/>
      <c r="N328" s="274"/>
      <c r="O328" s="274"/>
      <c r="P328" s="274"/>
      <c r="Q328" s="274"/>
      <c r="R328" s="274"/>
      <c r="S328" s="274"/>
      <c r="T328" s="27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6" t="s">
        <v>148</v>
      </c>
      <c r="AU328" s="276" t="s">
        <v>88</v>
      </c>
      <c r="AV328" s="14" t="s">
        <v>86</v>
      </c>
      <c r="AW328" s="14" t="s">
        <v>33</v>
      </c>
      <c r="AX328" s="14" t="s">
        <v>78</v>
      </c>
      <c r="AY328" s="276" t="s">
        <v>139</v>
      </c>
    </row>
    <row r="329" s="13" customFormat="1">
      <c r="A329" s="13"/>
      <c r="B329" s="255"/>
      <c r="C329" s="256"/>
      <c r="D329" s="257" t="s">
        <v>148</v>
      </c>
      <c r="E329" s="258" t="s">
        <v>1</v>
      </c>
      <c r="F329" s="259" t="s">
        <v>589</v>
      </c>
      <c r="G329" s="256"/>
      <c r="H329" s="260">
        <v>39.439999999999998</v>
      </c>
      <c r="I329" s="261"/>
      <c r="J329" s="256"/>
      <c r="K329" s="256"/>
      <c r="L329" s="262"/>
      <c r="M329" s="263"/>
      <c r="N329" s="264"/>
      <c r="O329" s="264"/>
      <c r="P329" s="264"/>
      <c r="Q329" s="264"/>
      <c r="R329" s="264"/>
      <c r="S329" s="264"/>
      <c r="T329" s="26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6" t="s">
        <v>148</v>
      </c>
      <c r="AU329" s="266" t="s">
        <v>88</v>
      </c>
      <c r="AV329" s="13" t="s">
        <v>88</v>
      </c>
      <c r="AW329" s="13" t="s">
        <v>33</v>
      </c>
      <c r="AX329" s="13" t="s">
        <v>78</v>
      </c>
      <c r="AY329" s="266" t="s">
        <v>139</v>
      </c>
    </row>
    <row r="330" s="13" customFormat="1">
      <c r="A330" s="13"/>
      <c r="B330" s="255"/>
      <c r="C330" s="256"/>
      <c r="D330" s="257" t="s">
        <v>148</v>
      </c>
      <c r="E330" s="258" t="s">
        <v>1</v>
      </c>
      <c r="F330" s="259" t="s">
        <v>590</v>
      </c>
      <c r="G330" s="256"/>
      <c r="H330" s="260">
        <v>24.239999999999998</v>
      </c>
      <c r="I330" s="261"/>
      <c r="J330" s="256"/>
      <c r="K330" s="256"/>
      <c r="L330" s="262"/>
      <c r="M330" s="263"/>
      <c r="N330" s="264"/>
      <c r="O330" s="264"/>
      <c r="P330" s="264"/>
      <c r="Q330" s="264"/>
      <c r="R330" s="264"/>
      <c r="S330" s="264"/>
      <c r="T330" s="26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6" t="s">
        <v>148</v>
      </c>
      <c r="AU330" s="266" t="s">
        <v>88</v>
      </c>
      <c r="AV330" s="13" t="s">
        <v>88</v>
      </c>
      <c r="AW330" s="13" t="s">
        <v>33</v>
      </c>
      <c r="AX330" s="13" t="s">
        <v>78</v>
      </c>
      <c r="AY330" s="266" t="s">
        <v>139</v>
      </c>
    </row>
    <row r="331" s="14" customFormat="1">
      <c r="A331" s="14"/>
      <c r="B331" s="267"/>
      <c r="C331" s="268"/>
      <c r="D331" s="257" t="s">
        <v>148</v>
      </c>
      <c r="E331" s="269" t="s">
        <v>1</v>
      </c>
      <c r="F331" s="270" t="s">
        <v>591</v>
      </c>
      <c r="G331" s="268"/>
      <c r="H331" s="269" t="s">
        <v>1</v>
      </c>
      <c r="I331" s="271"/>
      <c r="J331" s="268"/>
      <c r="K331" s="268"/>
      <c r="L331" s="272"/>
      <c r="M331" s="273"/>
      <c r="N331" s="274"/>
      <c r="O331" s="274"/>
      <c r="P331" s="274"/>
      <c r="Q331" s="274"/>
      <c r="R331" s="274"/>
      <c r="S331" s="274"/>
      <c r="T331" s="27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6" t="s">
        <v>148</v>
      </c>
      <c r="AU331" s="276" t="s">
        <v>88</v>
      </c>
      <c r="AV331" s="14" t="s">
        <v>86</v>
      </c>
      <c r="AW331" s="14" t="s">
        <v>33</v>
      </c>
      <c r="AX331" s="14" t="s">
        <v>78</v>
      </c>
      <c r="AY331" s="276" t="s">
        <v>139</v>
      </c>
    </row>
    <row r="332" s="13" customFormat="1">
      <c r="A332" s="13"/>
      <c r="B332" s="255"/>
      <c r="C332" s="256"/>
      <c r="D332" s="257" t="s">
        <v>148</v>
      </c>
      <c r="E332" s="258" t="s">
        <v>1</v>
      </c>
      <c r="F332" s="259" t="s">
        <v>592</v>
      </c>
      <c r="G332" s="256"/>
      <c r="H332" s="260">
        <v>31.32</v>
      </c>
      <c r="I332" s="261"/>
      <c r="J332" s="256"/>
      <c r="K332" s="256"/>
      <c r="L332" s="262"/>
      <c r="M332" s="263"/>
      <c r="N332" s="264"/>
      <c r="O332" s="264"/>
      <c r="P332" s="264"/>
      <c r="Q332" s="264"/>
      <c r="R332" s="264"/>
      <c r="S332" s="264"/>
      <c r="T332" s="26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6" t="s">
        <v>148</v>
      </c>
      <c r="AU332" s="266" t="s">
        <v>88</v>
      </c>
      <c r="AV332" s="13" t="s">
        <v>88</v>
      </c>
      <c r="AW332" s="13" t="s">
        <v>33</v>
      </c>
      <c r="AX332" s="13" t="s">
        <v>78</v>
      </c>
      <c r="AY332" s="266" t="s">
        <v>139</v>
      </c>
    </row>
    <row r="333" s="13" customFormat="1">
      <c r="A333" s="13"/>
      <c r="B333" s="255"/>
      <c r="C333" s="256"/>
      <c r="D333" s="257" t="s">
        <v>148</v>
      </c>
      <c r="E333" s="258" t="s">
        <v>1</v>
      </c>
      <c r="F333" s="259" t="s">
        <v>593</v>
      </c>
      <c r="G333" s="256"/>
      <c r="H333" s="260">
        <v>41.600000000000001</v>
      </c>
      <c r="I333" s="261"/>
      <c r="J333" s="256"/>
      <c r="K333" s="256"/>
      <c r="L333" s="262"/>
      <c r="M333" s="263"/>
      <c r="N333" s="264"/>
      <c r="O333" s="264"/>
      <c r="P333" s="264"/>
      <c r="Q333" s="264"/>
      <c r="R333" s="264"/>
      <c r="S333" s="264"/>
      <c r="T333" s="26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6" t="s">
        <v>148</v>
      </c>
      <c r="AU333" s="266" t="s">
        <v>88</v>
      </c>
      <c r="AV333" s="13" t="s">
        <v>88</v>
      </c>
      <c r="AW333" s="13" t="s">
        <v>33</v>
      </c>
      <c r="AX333" s="13" t="s">
        <v>78</v>
      </c>
      <c r="AY333" s="266" t="s">
        <v>139</v>
      </c>
    </row>
    <row r="334" s="14" customFormat="1">
      <c r="A334" s="14"/>
      <c r="B334" s="267"/>
      <c r="C334" s="268"/>
      <c r="D334" s="257" t="s">
        <v>148</v>
      </c>
      <c r="E334" s="269" t="s">
        <v>1</v>
      </c>
      <c r="F334" s="270" t="s">
        <v>594</v>
      </c>
      <c r="G334" s="268"/>
      <c r="H334" s="269" t="s">
        <v>1</v>
      </c>
      <c r="I334" s="271"/>
      <c r="J334" s="268"/>
      <c r="K334" s="268"/>
      <c r="L334" s="272"/>
      <c r="M334" s="273"/>
      <c r="N334" s="274"/>
      <c r="O334" s="274"/>
      <c r="P334" s="274"/>
      <c r="Q334" s="274"/>
      <c r="R334" s="274"/>
      <c r="S334" s="274"/>
      <c r="T334" s="27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6" t="s">
        <v>148</v>
      </c>
      <c r="AU334" s="276" t="s">
        <v>88</v>
      </c>
      <c r="AV334" s="14" t="s">
        <v>86</v>
      </c>
      <c r="AW334" s="14" t="s">
        <v>33</v>
      </c>
      <c r="AX334" s="14" t="s">
        <v>78</v>
      </c>
      <c r="AY334" s="276" t="s">
        <v>139</v>
      </c>
    </row>
    <row r="335" s="13" customFormat="1">
      <c r="A335" s="13"/>
      <c r="B335" s="255"/>
      <c r="C335" s="256"/>
      <c r="D335" s="257" t="s">
        <v>148</v>
      </c>
      <c r="E335" s="258" t="s">
        <v>1</v>
      </c>
      <c r="F335" s="259" t="s">
        <v>595</v>
      </c>
      <c r="G335" s="256"/>
      <c r="H335" s="260">
        <v>26.879999999999999</v>
      </c>
      <c r="I335" s="261"/>
      <c r="J335" s="256"/>
      <c r="K335" s="256"/>
      <c r="L335" s="262"/>
      <c r="M335" s="263"/>
      <c r="N335" s="264"/>
      <c r="O335" s="264"/>
      <c r="P335" s="264"/>
      <c r="Q335" s="264"/>
      <c r="R335" s="264"/>
      <c r="S335" s="264"/>
      <c r="T335" s="26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6" t="s">
        <v>148</v>
      </c>
      <c r="AU335" s="266" t="s">
        <v>88</v>
      </c>
      <c r="AV335" s="13" t="s">
        <v>88</v>
      </c>
      <c r="AW335" s="13" t="s">
        <v>33</v>
      </c>
      <c r="AX335" s="13" t="s">
        <v>78</v>
      </c>
      <c r="AY335" s="266" t="s">
        <v>139</v>
      </c>
    </row>
    <row r="336" s="14" customFormat="1">
      <c r="A336" s="14"/>
      <c r="B336" s="267"/>
      <c r="C336" s="268"/>
      <c r="D336" s="257" t="s">
        <v>148</v>
      </c>
      <c r="E336" s="269" t="s">
        <v>1</v>
      </c>
      <c r="F336" s="270" t="s">
        <v>596</v>
      </c>
      <c r="G336" s="268"/>
      <c r="H336" s="269" t="s">
        <v>1</v>
      </c>
      <c r="I336" s="271"/>
      <c r="J336" s="268"/>
      <c r="K336" s="268"/>
      <c r="L336" s="272"/>
      <c r="M336" s="273"/>
      <c r="N336" s="274"/>
      <c r="O336" s="274"/>
      <c r="P336" s="274"/>
      <c r="Q336" s="274"/>
      <c r="R336" s="274"/>
      <c r="S336" s="274"/>
      <c r="T336" s="27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6" t="s">
        <v>148</v>
      </c>
      <c r="AU336" s="276" t="s">
        <v>88</v>
      </c>
      <c r="AV336" s="14" t="s">
        <v>86</v>
      </c>
      <c r="AW336" s="14" t="s">
        <v>33</v>
      </c>
      <c r="AX336" s="14" t="s">
        <v>78</v>
      </c>
      <c r="AY336" s="276" t="s">
        <v>139</v>
      </c>
    </row>
    <row r="337" s="13" customFormat="1">
      <c r="A337" s="13"/>
      <c r="B337" s="255"/>
      <c r="C337" s="256"/>
      <c r="D337" s="257" t="s">
        <v>148</v>
      </c>
      <c r="E337" s="258" t="s">
        <v>1</v>
      </c>
      <c r="F337" s="259" t="s">
        <v>597</v>
      </c>
      <c r="G337" s="256"/>
      <c r="H337" s="260">
        <v>116.48</v>
      </c>
      <c r="I337" s="261"/>
      <c r="J337" s="256"/>
      <c r="K337" s="256"/>
      <c r="L337" s="262"/>
      <c r="M337" s="263"/>
      <c r="N337" s="264"/>
      <c r="O337" s="264"/>
      <c r="P337" s="264"/>
      <c r="Q337" s="264"/>
      <c r="R337" s="264"/>
      <c r="S337" s="264"/>
      <c r="T337" s="26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6" t="s">
        <v>148</v>
      </c>
      <c r="AU337" s="266" t="s">
        <v>88</v>
      </c>
      <c r="AV337" s="13" t="s">
        <v>88</v>
      </c>
      <c r="AW337" s="13" t="s">
        <v>33</v>
      </c>
      <c r="AX337" s="13" t="s">
        <v>78</v>
      </c>
      <c r="AY337" s="266" t="s">
        <v>139</v>
      </c>
    </row>
    <row r="338" s="13" customFormat="1">
      <c r="A338" s="13"/>
      <c r="B338" s="255"/>
      <c r="C338" s="256"/>
      <c r="D338" s="257" t="s">
        <v>148</v>
      </c>
      <c r="E338" s="258" t="s">
        <v>1</v>
      </c>
      <c r="F338" s="259" t="s">
        <v>598</v>
      </c>
      <c r="G338" s="256"/>
      <c r="H338" s="260">
        <v>31.760000000000002</v>
      </c>
      <c r="I338" s="261"/>
      <c r="J338" s="256"/>
      <c r="K338" s="256"/>
      <c r="L338" s="262"/>
      <c r="M338" s="263"/>
      <c r="N338" s="264"/>
      <c r="O338" s="264"/>
      <c r="P338" s="264"/>
      <c r="Q338" s="264"/>
      <c r="R338" s="264"/>
      <c r="S338" s="264"/>
      <c r="T338" s="26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6" t="s">
        <v>148</v>
      </c>
      <c r="AU338" s="266" t="s">
        <v>88</v>
      </c>
      <c r="AV338" s="13" t="s">
        <v>88</v>
      </c>
      <c r="AW338" s="13" t="s">
        <v>33</v>
      </c>
      <c r="AX338" s="13" t="s">
        <v>78</v>
      </c>
      <c r="AY338" s="266" t="s">
        <v>139</v>
      </c>
    </row>
    <row r="339" s="14" customFormat="1">
      <c r="A339" s="14"/>
      <c r="B339" s="267"/>
      <c r="C339" s="268"/>
      <c r="D339" s="257" t="s">
        <v>148</v>
      </c>
      <c r="E339" s="269" t="s">
        <v>1</v>
      </c>
      <c r="F339" s="270" t="s">
        <v>599</v>
      </c>
      <c r="G339" s="268"/>
      <c r="H339" s="269" t="s">
        <v>1</v>
      </c>
      <c r="I339" s="271"/>
      <c r="J339" s="268"/>
      <c r="K339" s="268"/>
      <c r="L339" s="272"/>
      <c r="M339" s="273"/>
      <c r="N339" s="274"/>
      <c r="O339" s="274"/>
      <c r="P339" s="274"/>
      <c r="Q339" s="274"/>
      <c r="R339" s="274"/>
      <c r="S339" s="274"/>
      <c r="T339" s="27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6" t="s">
        <v>148</v>
      </c>
      <c r="AU339" s="276" t="s">
        <v>88</v>
      </c>
      <c r="AV339" s="14" t="s">
        <v>86</v>
      </c>
      <c r="AW339" s="14" t="s">
        <v>33</v>
      </c>
      <c r="AX339" s="14" t="s">
        <v>78</v>
      </c>
      <c r="AY339" s="276" t="s">
        <v>139</v>
      </c>
    </row>
    <row r="340" s="13" customFormat="1">
      <c r="A340" s="13"/>
      <c r="B340" s="255"/>
      <c r="C340" s="256"/>
      <c r="D340" s="257" t="s">
        <v>148</v>
      </c>
      <c r="E340" s="258" t="s">
        <v>1</v>
      </c>
      <c r="F340" s="259" t="s">
        <v>600</v>
      </c>
      <c r="G340" s="256"/>
      <c r="H340" s="260">
        <v>135.52000000000001</v>
      </c>
      <c r="I340" s="261"/>
      <c r="J340" s="256"/>
      <c r="K340" s="256"/>
      <c r="L340" s="262"/>
      <c r="M340" s="263"/>
      <c r="N340" s="264"/>
      <c r="O340" s="264"/>
      <c r="P340" s="264"/>
      <c r="Q340" s="264"/>
      <c r="R340" s="264"/>
      <c r="S340" s="264"/>
      <c r="T340" s="26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6" t="s">
        <v>148</v>
      </c>
      <c r="AU340" s="266" t="s">
        <v>88</v>
      </c>
      <c r="AV340" s="13" t="s">
        <v>88</v>
      </c>
      <c r="AW340" s="13" t="s">
        <v>33</v>
      </c>
      <c r="AX340" s="13" t="s">
        <v>78</v>
      </c>
      <c r="AY340" s="266" t="s">
        <v>139</v>
      </c>
    </row>
    <row r="341" s="15" customFormat="1">
      <c r="A341" s="15"/>
      <c r="B341" s="294"/>
      <c r="C341" s="295"/>
      <c r="D341" s="257" t="s">
        <v>148</v>
      </c>
      <c r="E341" s="296" t="s">
        <v>1</v>
      </c>
      <c r="F341" s="297" t="s">
        <v>476</v>
      </c>
      <c r="G341" s="295"/>
      <c r="H341" s="298">
        <v>480.60000000000002</v>
      </c>
      <c r="I341" s="299"/>
      <c r="J341" s="295"/>
      <c r="K341" s="295"/>
      <c r="L341" s="300"/>
      <c r="M341" s="301"/>
      <c r="N341" s="302"/>
      <c r="O341" s="302"/>
      <c r="P341" s="302"/>
      <c r="Q341" s="302"/>
      <c r="R341" s="302"/>
      <c r="S341" s="302"/>
      <c r="T341" s="303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304" t="s">
        <v>148</v>
      </c>
      <c r="AU341" s="304" t="s">
        <v>88</v>
      </c>
      <c r="AV341" s="15" t="s">
        <v>146</v>
      </c>
      <c r="AW341" s="15" t="s">
        <v>33</v>
      </c>
      <c r="AX341" s="15" t="s">
        <v>86</v>
      </c>
      <c r="AY341" s="304" t="s">
        <v>139</v>
      </c>
    </row>
    <row r="342" s="2" customFormat="1" ht="16.5" customHeight="1">
      <c r="A342" s="38"/>
      <c r="B342" s="39"/>
      <c r="C342" s="280" t="s">
        <v>260</v>
      </c>
      <c r="D342" s="280" t="s">
        <v>218</v>
      </c>
      <c r="E342" s="281" t="s">
        <v>601</v>
      </c>
      <c r="F342" s="282" t="s">
        <v>602</v>
      </c>
      <c r="G342" s="283" t="s">
        <v>271</v>
      </c>
      <c r="H342" s="284">
        <v>179.52000000000001</v>
      </c>
      <c r="I342" s="285"/>
      <c r="J342" s="284">
        <f>ROUND(I342*H342,2)</f>
        <v>0</v>
      </c>
      <c r="K342" s="282" t="s">
        <v>145</v>
      </c>
      <c r="L342" s="286"/>
      <c r="M342" s="287" t="s">
        <v>1</v>
      </c>
      <c r="N342" s="288" t="s">
        <v>43</v>
      </c>
      <c r="O342" s="91"/>
      <c r="P342" s="251">
        <f>O342*H342</f>
        <v>0</v>
      </c>
      <c r="Q342" s="251">
        <v>1</v>
      </c>
      <c r="R342" s="251">
        <f>Q342*H342</f>
        <v>179.52000000000001</v>
      </c>
      <c r="S342" s="251">
        <v>0</v>
      </c>
      <c r="T342" s="252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53" t="s">
        <v>182</v>
      </c>
      <c r="AT342" s="253" t="s">
        <v>218</v>
      </c>
      <c r="AU342" s="253" t="s">
        <v>88</v>
      </c>
      <c r="AY342" s="17" t="s">
        <v>139</v>
      </c>
      <c r="BE342" s="254">
        <f>IF(N342="základní",J342,0)</f>
        <v>0</v>
      </c>
      <c r="BF342" s="254">
        <f>IF(N342="snížená",J342,0)</f>
        <v>0</v>
      </c>
      <c r="BG342" s="254">
        <f>IF(N342="zákl. přenesená",J342,0)</f>
        <v>0</v>
      </c>
      <c r="BH342" s="254">
        <f>IF(N342="sníž. přenesená",J342,0)</f>
        <v>0</v>
      </c>
      <c r="BI342" s="254">
        <f>IF(N342="nulová",J342,0)</f>
        <v>0</v>
      </c>
      <c r="BJ342" s="17" t="s">
        <v>86</v>
      </c>
      <c r="BK342" s="254">
        <f>ROUND(I342*H342,2)</f>
        <v>0</v>
      </c>
      <c r="BL342" s="17" t="s">
        <v>146</v>
      </c>
      <c r="BM342" s="253" t="s">
        <v>603</v>
      </c>
    </row>
    <row r="343" s="13" customFormat="1">
      <c r="A343" s="13"/>
      <c r="B343" s="255"/>
      <c r="C343" s="256"/>
      <c r="D343" s="257" t="s">
        <v>148</v>
      </c>
      <c r="E343" s="258" t="s">
        <v>1</v>
      </c>
      <c r="F343" s="259" t="s">
        <v>604</v>
      </c>
      <c r="G343" s="256"/>
      <c r="H343" s="260">
        <v>179.52000000000001</v>
      </c>
      <c r="I343" s="261"/>
      <c r="J343" s="256"/>
      <c r="K343" s="256"/>
      <c r="L343" s="262"/>
      <c r="M343" s="263"/>
      <c r="N343" s="264"/>
      <c r="O343" s="264"/>
      <c r="P343" s="264"/>
      <c r="Q343" s="264"/>
      <c r="R343" s="264"/>
      <c r="S343" s="264"/>
      <c r="T343" s="26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6" t="s">
        <v>148</v>
      </c>
      <c r="AU343" s="266" t="s">
        <v>88</v>
      </c>
      <c r="AV343" s="13" t="s">
        <v>88</v>
      </c>
      <c r="AW343" s="13" t="s">
        <v>33</v>
      </c>
      <c r="AX343" s="13" t="s">
        <v>86</v>
      </c>
      <c r="AY343" s="266" t="s">
        <v>139</v>
      </c>
    </row>
    <row r="344" s="12" customFormat="1" ht="22.8" customHeight="1">
      <c r="A344" s="12"/>
      <c r="B344" s="227"/>
      <c r="C344" s="228"/>
      <c r="D344" s="229" t="s">
        <v>77</v>
      </c>
      <c r="E344" s="241" t="s">
        <v>188</v>
      </c>
      <c r="F344" s="241" t="s">
        <v>362</v>
      </c>
      <c r="G344" s="228"/>
      <c r="H344" s="228"/>
      <c r="I344" s="231"/>
      <c r="J344" s="242">
        <f>BK344</f>
        <v>0</v>
      </c>
      <c r="K344" s="228"/>
      <c r="L344" s="233"/>
      <c r="M344" s="234"/>
      <c r="N344" s="235"/>
      <c r="O344" s="235"/>
      <c r="P344" s="236">
        <f>SUM(P345:P348)</f>
        <v>0</v>
      </c>
      <c r="Q344" s="235"/>
      <c r="R344" s="236">
        <f>SUM(R345:R348)</f>
        <v>0</v>
      </c>
      <c r="S344" s="235"/>
      <c r="T344" s="237">
        <f>SUM(T345:T348)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38" t="s">
        <v>146</v>
      </c>
      <c r="AT344" s="239" t="s">
        <v>77</v>
      </c>
      <c r="AU344" s="239" t="s">
        <v>86</v>
      </c>
      <c r="AY344" s="238" t="s">
        <v>139</v>
      </c>
      <c r="BK344" s="240">
        <f>SUM(BK345:BK348)</f>
        <v>0</v>
      </c>
    </row>
    <row r="345" s="2" customFormat="1" ht="16.5" customHeight="1">
      <c r="A345" s="38"/>
      <c r="B345" s="39"/>
      <c r="C345" s="243" t="s">
        <v>263</v>
      </c>
      <c r="D345" s="243" t="s">
        <v>141</v>
      </c>
      <c r="E345" s="244" t="s">
        <v>605</v>
      </c>
      <c r="F345" s="245" t="s">
        <v>606</v>
      </c>
      <c r="G345" s="246" t="s">
        <v>271</v>
      </c>
      <c r="H345" s="247">
        <v>559.61000000000001</v>
      </c>
      <c r="I345" s="248"/>
      <c r="J345" s="247">
        <f>ROUND(I345*H345,2)</f>
        <v>0</v>
      </c>
      <c r="K345" s="245" t="s">
        <v>145</v>
      </c>
      <c r="L345" s="44"/>
      <c r="M345" s="249" t="s">
        <v>1</v>
      </c>
      <c r="N345" s="250" t="s">
        <v>43</v>
      </c>
      <c r="O345" s="91"/>
      <c r="P345" s="251">
        <f>O345*H345</f>
        <v>0</v>
      </c>
      <c r="Q345" s="251">
        <v>0</v>
      </c>
      <c r="R345" s="251">
        <f>Q345*H345</f>
        <v>0</v>
      </c>
      <c r="S345" s="251">
        <v>0</v>
      </c>
      <c r="T345" s="252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53" t="s">
        <v>146</v>
      </c>
      <c r="AT345" s="253" t="s">
        <v>141</v>
      </c>
      <c r="AU345" s="253" t="s">
        <v>88</v>
      </c>
      <c r="AY345" s="17" t="s">
        <v>139</v>
      </c>
      <c r="BE345" s="254">
        <f>IF(N345="základní",J345,0)</f>
        <v>0</v>
      </c>
      <c r="BF345" s="254">
        <f>IF(N345="snížená",J345,0)</f>
        <v>0</v>
      </c>
      <c r="BG345" s="254">
        <f>IF(N345="zákl. přenesená",J345,0)</f>
        <v>0</v>
      </c>
      <c r="BH345" s="254">
        <f>IF(N345="sníž. přenesená",J345,0)</f>
        <v>0</v>
      </c>
      <c r="BI345" s="254">
        <f>IF(N345="nulová",J345,0)</f>
        <v>0</v>
      </c>
      <c r="BJ345" s="17" t="s">
        <v>86</v>
      </c>
      <c r="BK345" s="254">
        <f>ROUND(I345*H345,2)</f>
        <v>0</v>
      </c>
      <c r="BL345" s="17" t="s">
        <v>146</v>
      </c>
      <c r="BM345" s="253" t="s">
        <v>607</v>
      </c>
    </row>
    <row r="346" s="2" customFormat="1" ht="16.5" customHeight="1">
      <c r="A346" s="38"/>
      <c r="B346" s="39"/>
      <c r="C346" s="243" t="s">
        <v>268</v>
      </c>
      <c r="D346" s="243" t="s">
        <v>141</v>
      </c>
      <c r="E346" s="244" t="s">
        <v>608</v>
      </c>
      <c r="F346" s="245" t="s">
        <v>609</v>
      </c>
      <c r="G346" s="246" t="s">
        <v>271</v>
      </c>
      <c r="H346" s="247">
        <v>559.61000000000001</v>
      </c>
      <c r="I346" s="248"/>
      <c r="J346" s="247">
        <f>ROUND(I346*H346,2)</f>
        <v>0</v>
      </c>
      <c r="K346" s="245" t="s">
        <v>145</v>
      </c>
      <c r="L346" s="44"/>
      <c r="M346" s="249" t="s">
        <v>1</v>
      </c>
      <c r="N346" s="250" t="s">
        <v>43</v>
      </c>
      <c r="O346" s="91"/>
      <c r="P346" s="251">
        <f>O346*H346</f>
        <v>0</v>
      </c>
      <c r="Q346" s="251">
        <v>0</v>
      </c>
      <c r="R346" s="251">
        <f>Q346*H346</f>
        <v>0</v>
      </c>
      <c r="S346" s="251">
        <v>0</v>
      </c>
      <c r="T346" s="25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53" t="s">
        <v>146</v>
      </c>
      <c r="AT346" s="253" t="s">
        <v>141</v>
      </c>
      <c r="AU346" s="253" t="s">
        <v>88</v>
      </c>
      <c r="AY346" s="17" t="s">
        <v>139</v>
      </c>
      <c r="BE346" s="254">
        <f>IF(N346="základní",J346,0)</f>
        <v>0</v>
      </c>
      <c r="BF346" s="254">
        <f>IF(N346="snížená",J346,0)</f>
        <v>0</v>
      </c>
      <c r="BG346" s="254">
        <f>IF(N346="zákl. přenesená",J346,0)</f>
        <v>0</v>
      </c>
      <c r="BH346" s="254">
        <f>IF(N346="sníž. přenesená",J346,0)</f>
        <v>0</v>
      </c>
      <c r="BI346" s="254">
        <f>IF(N346="nulová",J346,0)</f>
        <v>0</v>
      </c>
      <c r="BJ346" s="17" t="s">
        <v>86</v>
      </c>
      <c r="BK346" s="254">
        <f>ROUND(I346*H346,2)</f>
        <v>0</v>
      </c>
      <c r="BL346" s="17" t="s">
        <v>146</v>
      </c>
      <c r="BM346" s="253" t="s">
        <v>610</v>
      </c>
    </row>
    <row r="347" s="2" customFormat="1" ht="16.5" customHeight="1">
      <c r="A347" s="38"/>
      <c r="B347" s="39"/>
      <c r="C347" s="243" t="s">
        <v>274</v>
      </c>
      <c r="D347" s="243" t="s">
        <v>141</v>
      </c>
      <c r="E347" s="244" t="s">
        <v>611</v>
      </c>
      <c r="F347" s="245" t="s">
        <v>612</v>
      </c>
      <c r="G347" s="246" t="s">
        <v>271</v>
      </c>
      <c r="H347" s="247">
        <v>2798.0500000000002</v>
      </c>
      <c r="I347" s="248"/>
      <c r="J347" s="247">
        <f>ROUND(I347*H347,2)</f>
        <v>0</v>
      </c>
      <c r="K347" s="245" t="s">
        <v>145</v>
      </c>
      <c r="L347" s="44"/>
      <c r="M347" s="249" t="s">
        <v>1</v>
      </c>
      <c r="N347" s="250" t="s">
        <v>43</v>
      </c>
      <c r="O347" s="91"/>
      <c r="P347" s="251">
        <f>O347*H347</f>
        <v>0</v>
      </c>
      <c r="Q347" s="251">
        <v>0</v>
      </c>
      <c r="R347" s="251">
        <f>Q347*H347</f>
        <v>0</v>
      </c>
      <c r="S347" s="251">
        <v>0</v>
      </c>
      <c r="T347" s="252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53" t="s">
        <v>146</v>
      </c>
      <c r="AT347" s="253" t="s">
        <v>141</v>
      </c>
      <c r="AU347" s="253" t="s">
        <v>88</v>
      </c>
      <c r="AY347" s="17" t="s">
        <v>139</v>
      </c>
      <c r="BE347" s="254">
        <f>IF(N347="základní",J347,0)</f>
        <v>0</v>
      </c>
      <c r="BF347" s="254">
        <f>IF(N347="snížená",J347,0)</f>
        <v>0</v>
      </c>
      <c r="BG347" s="254">
        <f>IF(N347="zákl. přenesená",J347,0)</f>
        <v>0</v>
      </c>
      <c r="BH347" s="254">
        <f>IF(N347="sníž. přenesená",J347,0)</f>
        <v>0</v>
      </c>
      <c r="BI347" s="254">
        <f>IF(N347="nulová",J347,0)</f>
        <v>0</v>
      </c>
      <c r="BJ347" s="17" t="s">
        <v>86</v>
      </c>
      <c r="BK347" s="254">
        <f>ROUND(I347*H347,2)</f>
        <v>0</v>
      </c>
      <c r="BL347" s="17" t="s">
        <v>146</v>
      </c>
      <c r="BM347" s="253" t="s">
        <v>613</v>
      </c>
    </row>
    <row r="348" s="13" customFormat="1">
      <c r="A348" s="13"/>
      <c r="B348" s="255"/>
      <c r="C348" s="256"/>
      <c r="D348" s="257" t="s">
        <v>148</v>
      </c>
      <c r="E348" s="258" t="s">
        <v>1</v>
      </c>
      <c r="F348" s="259" t="s">
        <v>614</v>
      </c>
      <c r="G348" s="256"/>
      <c r="H348" s="260">
        <v>2798.0500000000002</v>
      </c>
      <c r="I348" s="261"/>
      <c r="J348" s="256"/>
      <c r="K348" s="256"/>
      <c r="L348" s="262"/>
      <c r="M348" s="263"/>
      <c r="N348" s="264"/>
      <c r="O348" s="264"/>
      <c r="P348" s="264"/>
      <c r="Q348" s="264"/>
      <c r="R348" s="264"/>
      <c r="S348" s="264"/>
      <c r="T348" s="26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6" t="s">
        <v>148</v>
      </c>
      <c r="AU348" s="266" t="s">
        <v>88</v>
      </c>
      <c r="AV348" s="13" t="s">
        <v>88</v>
      </c>
      <c r="AW348" s="13" t="s">
        <v>33</v>
      </c>
      <c r="AX348" s="13" t="s">
        <v>86</v>
      </c>
      <c r="AY348" s="266" t="s">
        <v>139</v>
      </c>
    </row>
    <row r="349" s="12" customFormat="1" ht="22.8" customHeight="1">
      <c r="A349" s="12"/>
      <c r="B349" s="227"/>
      <c r="C349" s="228"/>
      <c r="D349" s="229" t="s">
        <v>77</v>
      </c>
      <c r="E349" s="241" t="s">
        <v>435</v>
      </c>
      <c r="F349" s="241" t="s">
        <v>436</v>
      </c>
      <c r="G349" s="228"/>
      <c r="H349" s="228"/>
      <c r="I349" s="231"/>
      <c r="J349" s="242">
        <f>BK349</f>
        <v>0</v>
      </c>
      <c r="K349" s="228"/>
      <c r="L349" s="233"/>
      <c r="M349" s="234"/>
      <c r="N349" s="235"/>
      <c r="O349" s="235"/>
      <c r="P349" s="236">
        <f>SUM(P350:P354)</f>
        <v>0</v>
      </c>
      <c r="Q349" s="235"/>
      <c r="R349" s="236">
        <f>SUM(R350:R354)</f>
        <v>0</v>
      </c>
      <c r="S349" s="235"/>
      <c r="T349" s="237">
        <f>SUM(T350:T354)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38" t="s">
        <v>146</v>
      </c>
      <c r="AT349" s="239" t="s">
        <v>77</v>
      </c>
      <c r="AU349" s="239" t="s">
        <v>86</v>
      </c>
      <c r="AY349" s="238" t="s">
        <v>139</v>
      </c>
      <c r="BK349" s="240">
        <f>SUM(BK350:BK354)</f>
        <v>0</v>
      </c>
    </row>
    <row r="350" s="2" customFormat="1" ht="24" customHeight="1">
      <c r="A350" s="38"/>
      <c r="B350" s="39"/>
      <c r="C350" s="243" t="s">
        <v>281</v>
      </c>
      <c r="D350" s="243" t="s">
        <v>141</v>
      </c>
      <c r="E350" s="244" t="s">
        <v>275</v>
      </c>
      <c r="F350" s="245" t="s">
        <v>615</v>
      </c>
      <c r="G350" s="246" t="s">
        <v>277</v>
      </c>
      <c r="H350" s="247">
        <v>3</v>
      </c>
      <c r="I350" s="248"/>
      <c r="J350" s="247">
        <f>ROUND(I350*H350,2)</f>
        <v>0</v>
      </c>
      <c r="K350" s="245" t="s">
        <v>1</v>
      </c>
      <c r="L350" s="44"/>
      <c r="M350" s="249" t="s">
        <v>1</v>
      </c>
      <c r="N350" s="250" t="s">
        <v>43</v>
      </c>
      <c r="O350" s="91"/>
      <c r="P350" s="251">
        <f>O350*H350</f>
        <v>0</v>
      </c>
      <c r="Q350" s="251">
        <v>0</v>
      </c>
      <c r="R350" s="251">
        <f>Q350*H350</f>
        <v>0</v>
      </c>
      <c r="S350" s="251">
        <v>0</v>
      </c>
      <c r="T350" s="25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53" t="s">
        <v>278</v>
      </c>
      <c r="AT350" s="253" t="s">
        <v>141</v>
      </c>
      <c r="AU350" s="253" t="s">
        <v>88</v>
      </c>
      <c r="AY350" s="17" t="s">
        <v>139</v>
      </c>
      <c r="BE350" s="254">
        <f>IF(N350="základní",J350,0)</f>
        <v>0</v>
      </c>
      <c r="BF350" s="254">
        <f>IF(N350="snížená",J350,0)</f>
        <v>0</v>
      </c>
      <c r="BG350" s="254">
        <f>IF(N350="zákl. přenesená",J350,0)</f>
        <v>0</v>
      </c>
      <c r="BH350" s="254">
        <f>IF(N350="sníž. přenesená",J350,0)</f>
        <v>0</v>
      </c>
      <c r="BI350" s="254">
        <f>IF(N350="nulová",J350,0)</f>
        <v>0</v>
      </c>
      <c r="BJ350" s="17" t="s">
        <v>86</v>
      </c>
      <c r="BK350" s="254">
        <f>ROUND(I350*H350,2)</f>
        <v>0</v>
      </c>
      <c r="BL350" s="17" t="s">
        <v>278</v>
      </c>
      <c r="BM350" s="253" t="s">
        <v>616</v>
      </c>
    </row>
    <row r="351" s="13" customFormat="1">
      <c r="A351" s="13"/>
      <c r="B351" s="255"/>
      <c r="C351" s="256"/>
      <c r="D351" s="257" t="s">
        <v>148</v>
      </c>
      <c r="E351" s="258" t="s">
        <v>1</v>
      </c>
      <c r="F351" s="259" t="s">
        <v>156</v>
      </c>
      <c r="G351" s="256"/>
      <c r="H351" s="260">
        <v>3</v>
      </c>
      <c r="I351" s="261"/>
      <c r="J351" s="256"/>
      <c r="K351" s="256"/>
      <c r="L351" s="262"/>
      <c r="M351" s="263"/>
      <c r="N351" s="264"/>
      <c r="O351" s="264"/>
      <c r="P351" s="264"/>
      <c r="Q351" s="264"/>
      <c r="R351" s="264"/>
      <c r="S351" s="264"/>
      <c r="T351" s="26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6" t="s">
        <v>148</v>
      </c>
      <c r="AU351" s="266" t="s">
        <v>88</v>
      </c>
      <c r="AV351" s="13" t="s">
        <v>88</v>
      </c>
      <c r="AW351" s="13" t="s">
        <v>33</v>
      </c>
      <c r="AX351" s="13" t="s">
        <v>86</v>
      </c>
      <c r="AY351" s="266" t="s">
        <v>139</v>
      </c>
    </row>
    <row r="352" s="2" customFormat="1" ht="16.5" customHeight="1">
      <c r="A352" s="38"/>
      <c r="B352" s="39"/>
      <c r="C352" s="243" t="s">
        <v>287</v>
      </c>
      <c r="D352" s="243" t="s">
        <v>141</v>
      </c>
      <c r="E352" s="244" t="s">
        <v>443</v>
      </c>
      <c r="F352" s="245" t="s">
        <v>444</v>
      </c>
      <c r="G352" s="246" t="s">
        <v>445</v>
      </c>
      <c r="H352" s="247">
        <v>1</v>
      </c>
      <c r="I352" s="248"/>
      <c r="J352" s="247">
        <f>ROUND(I352*H352,2)</f>
        <v>0</v>
      </c>
      <c r="K352" s="245" t="s">
        <v>145</v>
      </c>
      <c r="L352" s="44"/>
      <c r="M352" s="249" t="s">
        <v>1</v>
      </c>
      <c r="N352" s="250" t="s">
        <v>43</v>
      </c>
      <c r="O352" s="91"/>
      <c r="P352" s="251">
        <f>O352*H352</f>
        <v>0</v>
      </c>
      <c r="Q352" s="251">
        <v>0</v>
      </c>
      <c r="R352" s="251">
        <f>Q352*H352</f>
        <v>0</v>
      </c>
      <c r="S352" s="251">
        <v>0</v>
      </c>
      <c r="T352" s="252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53" t="s">
        <v>440</v>
      </c>
      <c r="AT352" s="253" t="s">
        <v>141</v>
      </c>
      <c r="AU352" s="253" t="s">
        <v>88</v>
      </c>
      <c r="AY352" s="17" t="s">
        <v>139</v>
      </c>
      <c r="BE352" s="254">
        <f>IF(N352="základní",J352,0)</f>
        <v>0</v>
      </c>
      <c r="BF352" s="254">
        <f>IF(N352="snížená",J352,0)</f>
        <v>0</v>
      </c>
      <c r="BG352" s="254">
        <f>IF(N352="zákl. přenesená",J352,0)</f>
        <v>0</v>
      </c>
      <c r="BH352" s="254">
        <f>IF(N352="sníž. přenesená",J352,0)</f>
        <v>0</v>
      </c>
      <c r="BI352" s="254">
        <f>IF(N352="nulová",J352,0)</f>
        <v>0</v>
      </c>
      <c r="BJ352" s="17" t="s">
        <v>86</v>
      </c>
      <c r="BK352" s="254">
        <f>ROUND(I352*H352,2)</f>
        <v>0</v>
      </c>
      <c r="BL352" s="17" t="s">
        <v>440</v>
      </c>
      <c r="BM352" s="253" t="s">
        <v>617</v>
      </c>
    </row>
    <row r="353" s="2" customFormat="1" ht="16.5" customHeight="1">
      <c r="A353" s="38"/>
      <c r="B353" s="39"/>
      <c r="C353" s="243" t="s">
        <v>293</v>
      </c>
      <c r="D353" s="243" t="s">
        <v>141</v>
      </c>
      <c r="E353" s="244" t="s">
        <v>448</v>
      </c>
      <c r="F353" s="245" t="s">
        <v>449</v>
      </c>
      <c r="G353" s="246" t="s">
        <v>445</v>
      </c>
      <c r="H353" s="247">
        <v>1</v>
      </c>
      <c r="I353" s="248"/>
      <c r="J353" s="247">
        <f>ROUND(I353*H353,2)</f>
        <v>0</v>
      </c>
      <c r="K353" s="245" t="s">
        <v>145</v>
      </c>
      <c r="L353" s="44"/>
      <c r="M353" s="249" t="s">
        <v>1</v>
      </c>
      <c r="N353" s="250" t="s">
        <v>43</v>
      </c>
      <c r="O353" s="91"/>
      <c r="P353" s="251">
        <f>O353*H353</f>
        <v>0</v>
      </c>
      <c r="Q353" s="251">
        <v>0</v>
      </c>
      <c r="R353" s="251">
        <f>Q353*H353</f>
        <v>0</v>
      </c>
      <c r="S353" s="251">
        <v>0</v>
      </c>
      <c r="T353" s="25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53" t="s">
        <v>440</v>
      </c>
      <c r="AT353" s="253" t="s">
        <v>141</v>
      </c>
      <c r="AU353" s="253" t="s">
        <v>88</v>
      </c>
      <c r="AY353" s="17" t="s">
        <v>139</v>
      </c>
      <c r="BE353" s="254">
        <f>IF(N353="základní",J353,0)</f>
        <v>0</v>
      </c>
      <c r="BF353" s="254">
        <f>IF(N353="snížená",J353,0)</f>
        <v>0</v>
      </c>
      <c r="BG353" s="254">
        <f>IF(N353="zákl. přenesená",J353,0)</f>
        <v>0</v>
      </c>
      <c r="BH353" s="254">
        <f>IF(N353="sníž. přenesená",J353,0)</f>
        <v>0</v>
      </c>
      <c r="BI353" s="254">
        <f>IF(N353="nulová",J353,0)</f>
        <v>0</v>
      </c>
      <c r="BJ353" s="17" t="s">
        <v>86</v>
      </c>
      <c r="BK353" s="254">
        <f>ROUND(I353*H353,2)</f>
        <v>0</v>
      </c>
      <c r="BL353" s="17" t="s">
        <v>440</v>
      </c>
      <c r="BM353" s="253" t="s">
        <v>618</v>
      </c>
    </row>
    <row r="354" s="2" customFormat="1" ht="16.5" customHeight="1">
      <c r="A354" s="38"/>
      <c r="B354" s="39"/>
      <c r="C354" s="243" t="s">
        <v>299</v>
      </c>
      <c r="D354" s="243" t="s">
        <v>141</v>
      </c>
      <c r="E354" s="244" t="s">
        <v>452</v>
      </c>
      <c r="F354" s="245" t="s">
        <v>453</v>
      </c>
      <c r="G354" s="246" t="s">
        <v>445</v>
      </c>
      <c r="H354" s="247">
        <v>1</v>
      </c>
      <c r="I354" s="248"/>
      <c r="J354" s="247">
        <f>ROUND(I354*H354,2)</f>
        <v>0</v>
      </c>
      <c r="K354" s="245" t="s">
        <v>145</v>
      </c>
      <c r="L354" s="44"/>
      <c r="M354" s="289" t="s">
        <v>1</v>
      </c>
      <c r="N354" s="290" t="s">
        <v>43</v>
      </c>
      <c r="O354" s="291"/>
      <c r="P354" s="292">
        <f>O354*H354</f>
        <v>0</v>
      </c>
      <c r="Q354" s="292">
        <v>0</v>
      </c>
      <c r="R354" s="292">
        <f>Q354*H354</f>
        <v>0</v>
      </c>
      <c r="S354" s="292">
        <v>0</v>
      </c>
      <c r="T354" s="293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53" t="s">
        <v>440</v>
      </c>
      <c r="AT354" s="253" t="s">
        <v>141</v>
      </c>
      <c r="AU354" s="253" t="s">
        <v>88</v>
      </c>
      <c r="AY354" s="17" t="s">
        <v>139</v>
      </c>
      <c r="BE354" s="254">
        <f>IF(N354="základní",J354,0)</f>
        <v>0</v>
      </c>
      <c r="BF354" s="254">
        <f>IF(N354="snížená",J354,0)</f>
        <v>0</v>
      </c>
      <c r="BG354" s="254">
        <f>IF(N354="zákl. přenesená",J354,0)</f>
        <v>0</v>
      </c>
      <c r="BH354" s="254">
        <f>IF(N354="sníž. přenesená",J354,0)</f>
        <v>0</v>
      </c>
      <c r="BI354" s="254">
        <f>IF(N354="nulová",J354,0)</f>
        <v>0</v>
      </c>
      <c r="BJ354" s="17" t="s">
        <v>86</v>
      </c>
      <c r="BK354" s="254">
        <f>ROUND(I354*H354,2)</f>
        <v>0</v>
      </c>
      <c r="BL354" s="17" t="s">
        <v>440</v>
      </c>
      <c r="BM354" s="253" t="s">
        <v>619</v>
      </c>
    </row>
    <row r="355" s="2" customFormat="1" ht="6.96" customHeight="1">
      <c r="A355" s="38"/>
      <c r="B355" s="66"/>
      <c r="C355" s="67"/>
      <c r="D355" s="67"/>
      <c r="E355" s="67"/>
      <c r="F355" s="67"/>
      <c r="G355" s="67"/>
      <c r="H355" s="67"/>
      <c r="I355" s="192"/>
      <c r="J355" s="67"/>
      <c r="K355" s="67"/>
      <c r="L355" s="44"/>
      <c r="M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</row>
  </sheetData>
  <sheetProtection sheet="1" autoFilter="0" formatColumns="0" formatRows="0" objects="1" scenarios="1" spinCount="100000" saltValue="PHhpdnqCJLVYO6lecb8tfMLX6ZWSfYyLfq2+aCly4YprZEgX7kE3xxBxaVBagDXlWBN2x/Fu73cxYk6Idta/rA==" hashValue="VRCvDBFHiQ7a+t1zRcRJU+V8prMtKQZLDZ2VfDUyE7BaHCHGnjJmFOC46pVZVu5PAzSJse4PXLa4JQAbccj+Cg==" algorithmName="SHA-512" password="CC35"/>
  <autoFilter ref="C125:K35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="1" customFormat="1" ht="24.96" customHeight="1">
      <c r="B4" s="20"/>
      <c r="D4" s="150" t="s">
        <v>105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15</v>
      </c>
      <c r="I6" s="146"/>
      <c r="L6" s="20"/>
    </row>
    <row r="7" s="1" customFormat="1" ht="16.5" customHeight="1">
      <c r="B7" s="20"/>
      <c r="E7" s="153" t="str">
        <f>'Rekapitulace stavby'!K6</f>
        <v>Cyklo Suchdolská - V Sedlci, číslo akce 2950170, Praha 6_MONTÁŽ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106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455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456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620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17</v>
      </c>
      <c r="E13" s="38"/>
      <c r="F13" s="141" t="s">
        <v>1</v>
      </c>
      <c r="G13" s="38"/>
      <c r="H13" s="38"/>
      <c r="I13" s="156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19</v>
      </c>
      <c r="E14" s="38"/>
      <c r="F14" s="141" t="s">
        <v>20</v>
      </c>
      <c r="G14" s="38"/>
      <c r="H14" s="38"/>
      <c r="I14" s="156" t="s">
        <v>21</v>
      </c>
      <c r="J14" s="157" t="str">
        <f>'Rekapitulace stavby'!AN8</f>
        <v>2. 7. 2019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23</v>
      </c>
      <c r="E16" s="38"/>
      <c r="F16" s="38"/>
      <c r="G16" s="38"/>
      <c r="H16" s="38"/>
      <c r="I16" s="156" t="s">
        <v>24</v>
      </c>
      <c r="J16" s="141" t="s">
        <v>25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28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29</v>
      </c>
      <c r="E19" s="38"/>
      <c r="F19" s="38"/>
      <c r="G19" s="38"/>
      <c r="H19" s="38"/>
      <c r="I19" s="156" t="s">
        <v>24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31</v>
      </c>
      <c r="E22" s="38"/>
      <c r="F22" s="38"/>
      <c r="G22" s="38"/>
      <c r="H22" s="38"/>
      <c r="I22" s="156" t="s">
        <v>24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34</v>
      </c>
      <c r="E25" s="38"/>
      <c r="F25" s="38"/>
      <c r="G25" s="38"/>
      <c r="H25" s="38"/>
      <c r="I25" s="156" t="s">
        <v>24</v>
      </c>
      <c r="J25" s="141" t="s">
        <v>35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32</v>
      </c>
      <c r="F26" s="38"/>
      <c r="G26" s="38"/>
      <c r="H26" s="38"/>
      <c r="I26" s="156" t="s">
        <v>27</v>
      </c>
      <c r="J26" s="141" t="s">
        <v>36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38</v>
      </c>
      <c r="E32" s="38"/>
      <c r="F32" s="38"/>
      <c r="G32" s="38"/>
      <c r="H32" s="38"/>
      <c r="I32" s="154"/>
      <c r="J32" s="166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40</v>
      </c>
      <c r="G34" s="38"/>
      <c r="H34" s="38"/>
      <c r="I34" s="168" t="s">
        <v>39</v>
      </c>
      <c r="J34" s="167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42</v>
      </c>
      <c r="E35" s="152" t="s">
        <v>43</v>
      </c>
      <c r="F35" s="170">
        <f>ROUND((SUM(BE126:BE311)),  2)</f>
        <v>0</v>
      </c>
      <c r="G35" s="38"/>
      <c r="H35" s="38"/>
      <c r="I35" s="171">
        <v>0.20999999999999999</v>
      </c>
      <c r="J35" s="170">
        <f>ROUND(((SUM(BE126:BE311))*I35),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44</v>
      </c>
      <c r="F36" s="170">
        <f>ROUND((SUM(BF126:BF311)),  2)</f>
        <v>0</v>
      </c>
      <c r="G36" s="38"/>
      <c r="H36" s="38"/>
      <c r="I36" s="171">
        <v>0.14999999999999999</v>
      </c>
      <c r="J36" s="170">
        <f>ROUND(((SUM(BF126:BF311))*I36),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45</v>
      </c>
      <c r="F37" s="170">
        <f>ROUND((SUM(BG126:BG311)),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46</v>
      </c>
      <c r="F38" s="170">
        <f>ROUND((SUM(BH126:BH311)),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47</v>
      </c>
      <c r="F39" s="170">
        <f>ROUND((SUM(BI126:BI311)),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48</v>
      </c>
      <c r="E41" s="174"/>
      <c r="F41" s="174"/>
      <c r="G41" s="175" t="s">
        <v>49</v>
      </c>
      <c r="H41" s="176" t="s">
        <v>50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96" t="str">
        <f>E7</f>
        <v>Cyklo Suchdolská - V Sedlci, číslo akce 2950170, Praha 6_MONTÁŽ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106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455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456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D.2.b - Zárubní zeď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19</v>
      </c>
      <c r="D91" s="40"/>
      <c r="E91" s="40"/>
      <c r="F91" s="27" t="str">
        <f>F14</f>
        <v>Praha 6</v>
      </c>
      <c r="G91" s="40"/>
      <c r="H91" s="40"/>
      <c r="I91" s="156" t="s">
        <v>21</v>
      </c>
      <c r="J91" s="79" t="str">
        <f>IF(J14="","",J14)</f>
        <v>2. 7. 2019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23</v>
      </c>
      <c r="D93" s="40"/>
      <c r="E93" s="40"/>
      <c r="F93" s="27" t="str">
        <f>E17</f>
        <v>TSK hl. m. Prahy, a.s.</v>
      </c>
      <c r="G93" s="40"/>
      <c r="H93" s="40"/>
      <c r="I93" s="156" t="s">
        <v>31</v>
      </c>
      <c r="J93" s="36" t="str">
        <f>E23</f>
        <v>Sinpps,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156" t="s">
        <v>34</v>
      </c>
      <c r="J94" s="36" t="str">
        <f>E26</f>
        <v>Sinpps, s.r.o.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109</v>
      </c>
      <c r="D96" s="198"/>
      <c r="E96" s="198"/>
      <c r="F96" s="198"/>
      <c r="G96" s="198"/>
      <c r="H96" s="198"/>
      <c r="I96" s="199"/>
      <c r="J96" s="200" t="s">
        <v>110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111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112</v>
      </c>
    </row>
    <row r="99" s="9" customFormat="1" ht="24.96" customHeight="1">
      <c r="A99" s="9"/>
      <c r="B99" s="202"/>
      <c r="C99" s="203"/>
      <c r="D99" s="204" t="s">
        <v>113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458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116</v>
      </c>
      <c r="E101" s="211"/>
      <c r="F101" s="211"/>
      <c r="G101" s="211"/>
      <c r="H101" s="211"/>
      <c r="I101" s="212"/>
      <c r="J101" s="213">
        <f>J233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117</v>
      </c>
      <c r="E102" s="211"/>
      <c r="F102" s="211"/>
      <c r="G102" s="211"/>
      <c r="H102" s="211"/>
      <c r="I102" s="212"/>
      <c r="J102" s="213">
        <f>J273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119</v>
      </c>
      <c r="E103" s="211"/>
      <c r="F103" s="211"/>
      <c r="G103" s="211"/>
      <c r="H103" s="211"/>
      <c r="I103" s="212"/>
      <c r="J103" s="213">
        <f>J297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459</v>
      </c>
      <c r="E104" s="211"/>
      <c r="F104" s="211"/>
      <c r="G104" s="211"/>
      <c r="H104" s="211"/>
      <c r="I104" s="212"/>
      <c r="J104" s="213">
        <f>J306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124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15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96" t="str">
        <f>E7</f>
        <v>Cyklo Suchdolská - V Sedlci, číslo akce 2950170, Praha 6_MONTÁŽ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106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96" t="s">
        <v>455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456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D.2.b - Zárubní zeď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19</v>
      </c>
      <c r="D120" s="40"/>
      <c r="E120" s="40"/>
      <c r="F120" s="27" t="str">
        <f>F14</f>
        <v>Praha 6</v>
      </c>
      <c r="G120" s="40"/>
      <c r="H120" s="40"/>
      <c r="I120" s="156" t="s">
        <v>21</v>
      </c>
      <c r="J120" s="79" t="str">
        <f>IF(J14="","",J14)</f>
        <v>2. 7. 2019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23</v>
      </c>
      <c r="D122" s="40"/>
      <c r="E122" s="40"/>
      <c r="F122" s="27" t="str">
        <f>E17</f>
        <v>TSK hl. m. Prahy, a.s.</v>
      </c>
      <c r="G122" s="40"/>
      <c r="H122" s="40"/>
      <c r="I122" s="156" t="s">
        <v>31</v>
      </c>
      <c r="J122" s="36" t="str">
        <f>E23</f>
        <v>Sinpps,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29</v>
      </c>
      <c r="D123" s="40"/>
      <c r="E123" s="40"/>
      <c r="F123" s="27" t="str">
        <f>IF(E20="","",E20)</f>
        <v>Vyplň údaj</v>
      </c>
      <c r="G123" s="40"/>
      <c r="H123" s="40"/>
      <c r="I123" s="156" t="s">
        <v>34</v>
      </c>
      <c r="J123" s="36" t="str">
        <f>E26</f>
        <v>Sinpps,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215"/>
      <c r="B125" s="216"/>
      <c r="C125" s="217" t="s">
        <v>125</v>
      </c>
      <c r="D125" s="218" t="s">
        <v>63</v>
      </c>
      <c r="E125" s="218" t="s">
        <v>59</v>
      </c>
      <c r="F125" s="218" t="s">
        <v>60</v>
      </c>
      <c r="G125" s="218" t="s">
        <v>126</v>
      </c>
      <c r="H125" s="218" t="s">
        <v>127</v>
      </c>
      <c r="I125" s="219" t="s">
        <v>128</v>
      </c>
      <c r="J125" s="218" t="s">
        <v>110</v>
      </c>
      <c r="K125" s="220" t="s">
        <v>129</v>
      </c>
      <c r="L125" s="221"/>
      <c r="M125" s="100" t="s">
        <v>1</v>
      </c>
      <c r="N125" s="101" t="s">
        <v>42</v>
      </c>
      <c r="O125" s="101" t="s">
        <v>130</v>
      </c>
      <c r="P125" s="101" t="s">
        <v>131</v>
      </c>
      <c r="Q125" s="101" t="s">
        <v>132</v>
      </c>
      <c r="R125" s="101" t="s">
        <v>133</v>
      </c>
      <c r="S125" s="101" t="s">
        <v>134</v>
      </c>
      <c r="T125" s="102" t="s">
        <v>135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="2" customFormat="1" ht="22.8" customHeight="1">
      <c r="A126" s="38"/>
      <c r="B126" s="39"/>
      <c r="C126" s="107" t="s">
        <v>136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</f>
        <v>0</v>
      </c>
      <c r="Q126" s="104"/>
      <c r="R126" s="224">
        <f>R127</f>
        <v>378.25798800000001</v>
      </c>
      <c r="S126" s="104"/>
      <c r="T126" s="225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77</v>
      </c>
      <c r="AU126" s="17" t="s">
        <v>112</v>
      </c>
      <c r="BK126" s="226">
        <f>BK127</f>
        <v>0</v>
      </c>
    </row>
    <row r="127" s="12" customFormat="1" ht="25.92" customHeight="1">
      <c r="A127" s="12"/>
      <c r="B127" s="227"/>
      <c r="C127" s="228"/>
      <c r="D127" s="229" t="s">
        <v>77</v>
      </c>
      <c r="E127" s="230" t="s">
        <v>137</v>
      </c>
      <c r="F127" s="230" t="s">
        <v>138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P128+P233+P273+P297+P306</f>
        <v>0</v>
      </c>
      <c r="Q127" s="235"/>
      <c r="R127" s="236">
        <f>R128+R233+R273+R297+R306</f>
        <v>378.25798800000001</v>
      </c>
      <c r="S127" s="235"/>
      <c r="T127" s="237">
        <f>T128+T233+T273+T297+T306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86</v>
      </c>
      <c r="AT127" s="239" t="s">
        <v>77</v>
      </c>
      <c r="AU127" s="239" t="s">
        <v>78</v>
      </c>
      <c r="AY127" s="238" t="s">
        <v>139</v>
      </c>
      <c r="BK127" s="240">
        <f>BK128+BK233+BK273+BK297+BK306</f>
        <v>0</v>
      </c>
    </row>
    <row r="128" s="12" customFormat="1" ht="22.8" customHeight="1">
      <c r="A128" s="12"/>
      <c r="B128" s="227"/>
      <c r="C128" s="228"/>
      <c r="D128" s="229" t="s">
        <v>77</v>
      </c>
      <c r="E128" s="241" t="s">
        <v>198</v>
      </c>
      <c r="F128" s="241" t="s">
        <v>460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SUM(P129:P232)</f>
        <v>0</v>
      </c>
      <c r="Q128" s="235"/>
      <c r="R128" s="236">
        <f>SUM(R129:R232)</f>
        <v>0.11599000000000001</v>
      </c>
      <c r="S128" s="235"/>
      <c r="T128" s="237">
        <f>SUM(T129:T232)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146</v>
      </c>
      <c r="AT128" s="239" t="s">
        <v>77</v>
      </c>
      <c r="AU128" s="239" t="s">
        <v>86</v>
      </c>
      <c r="AY128" s="238" t="s">
        <v>139</v>
      </c>
      <c r="BK128" s="240">
        <f>SUM(BK129:BK232)</f>
        <v>0</v>
      </c>
    </row>
    <row r="129" s="2" customFormat="1" ht="16.5" customHeight="1">
      <c r="A129" s="38"/>
      <c r="B129" s="39"/>
      <c r="C129" s="243" t="s">
        <v>86</v>
      </c>
      <c r="D129" s="243" t="s">
        <v>141</v>
      </c>
      <c r="E129" s="244" t="s">
        <v>621</v>
      </c>
      <c r="F129" s="245" t="s">
        <v>622</v>
      </c>
      <c r="G129" s="246" t="s">
        <v>153</v>
      </c>
      <c r="H129" s="247">
        <v>171.59999999999999</v>
      </c>
      <c r="I129" s="248"/>
      <c r="J129" s="247">
        <f>ROUND(I129*H129,2)</f>
        <v>0</v>
      </c>
      <c r="K129" s="245" t="s">
        <v>145</v>
      </c>
      <c r="L129" s="44"/>
      <c r="M129" s="249" t="s">
        <v>1</v>
      </c>
      <c r="N129" s="250" t="s">
        <v>43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146</v>
      </c>
      <c r="AT129" s="253" t="s">
        <v>141</v>
      </c>
      <c r="AU129" s="253" t="s">
        <v>88</v>
      </c>
      <c r="AY129" s="17" t="s">
        <v>139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86</v>
      </c>
      <c r="BK129" s="254">
        <f>ROUND(I129*H129,2)</f>
        <v>0</v>
      </c>
      <c r="BL129" s="17" t="s">
        <v>146</v>
      </c>
      <c r="BM129" s="253" t="s">
        <v>623</v>
      </c>
    </row>
    <row r="130" s="2" customFormat="1">
      <c r="A130" s="38"/>
      <c r="B130" s="39"/>
      <c r="C130" s="40"/>
      <c r="D130" s="257" t="s">
        <v>165</v>
      </c>
      <c r="E130" s="40"/>
      <c r="F130" s="277" t="s">
        <v>186</v>
      </c>
      <c r="G130" s="40"/>
      <c r="H130" s="40"/>
      <c r="I130" s="154"/>
      <c r="J130" s="40"/>
      <c r="K130" s="40"/>
      <c r="L130" s="44"/>
      <c r="M130" s="278"/>
      <c r="N130" s="279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165</v>
      </c>
      <c r="AU130" s="17" t="s">
        <v>88</v>
      </c>
    </row>
    <row r="131" s="14" customFormat="1">
      <c r="A131" s="14"/>
      <c r="B131" s="267"/>
      <c r="C131" s="268"/>
      <c r="D131" s="257" t="s">
        <v>148</v>
      </c>
      <c r="E131" s="269" t="s">
        <v>1</v>
      </c>
      <c r="F131" s="270" t="s">
        <v>624</v>
      </c>
      <c r="G131" s="268"/>
      <c r="H131" s="269" t="s">
        <v>1</v>
      </c>
      <c r="I131" s="271"/>
      <c r="J131" s="268"/>
      <c r="K131" s="268"/>
      <c r="L131" s="272"/>
      <c r="M131" s="273"/>
      <c r="N131" s="274"/>
      <c r="O131" s="274"/>
      <c r="P131" s="274"/>
      <c r="Q131" s="274"/>
      <c r="R131" s="274"/>
      <c r="S131" s="274"/>
      <c r="T131" s="27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6" t="s">
        <v>148</v>
      </c>
      <c r="AU131" s="276" t="s">
        <v>88</v>
      </c>
      <c r="AV131" s="14" t="s">
        <v>86</v>
      </c>
      <c r="AW131" s="14" t="s">
        <v>33</v>
      </c>
      <c r="AX131" s="14" t="s">
        <v>78</v>
      </c>
      <c r="AY131" s="276" t="s">
        <v>139</v>
      </c>
    </row>
    <row r="132" s="14" customFormat="1">
      <c r="A132" s="14"/>
      <c r="B132" s="267"/>
      <c r="C132" s="268"/>
      <c r="D132" s="257" t="s">
        <v>148</v>
      </c>
      <c r="E132" s="269" t="s">
        <v>1</v>
      </c>
      <c r="F132" s="270" t="s">
        <v>464</v>
      </c>
      <c r="G132" s="268"/>
      <c r="H132" s="269" t="s">
        <v>1</v>
      </c>
      <c r="I132" s="271"/>
      <c r="J132" s="268"/>
      <c r="K132" s="268"/>
      <c r="L132" s="272"/>
      <c r="M132" s="273"/>
      <c r="N132" s="274"/>
      <c r="O132" s="274"/>
      <c r="P132" s="274"/>
      <c r="Q132" s="274"/>
      <c r="R132" s="274"/>
      <c r="S132" s="274"/>
      <c r="T132" s="27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6" t="s">
        <v>148</v>
      </c>
      <c r="AU132" s="276" t="s">
        <v>88</v>
      </c>
      <c r="AV132" s="14" t="s">
        <v>86</v>
      </c>
      <c r="AW132" s="14" t="s">
        <v>33</v>
      </c>
      <c r="AX132" s="14" t="s">
        <v>78</v>
      </c>
      <c r="AY132" s="276" t="s">
        <v>139</v>
      </c>
    </row>
    <row r="133" s="13" customFormat="1">
      <c r="A133" s="13"/>
      <c r="B133" s="255"/>
      <c r="C133" s="256"/>
      <c r="D133" s="257" t="s">
        <v>148</v>
      </c>
      <c r="E133" s="258" t="s">
        <v>1</v>
      </c>
      <c r="F133" s="259" t="s">
        <v>625</v>
      </c>
      <c r="G133" s="256"/>
      <c r="H133" s="260">
        <v>80.599999999999994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148</v>
      </c>
      <c r="AU133" s="266" t="s">
        <v>88</v>
      </c>
      <c r="AV133" s="13" t="s">
        <v>88</v>
      </c>
      <c r="AW133" s="13" t="s">
        <v>33</v>
      </c>
      <c r="AX133" s="13" t="s">
        <v>78</v>
      </c>
      <c r="AY133" s="266" t="s">
        <v>139</v>
      </c>
    </row>
    <row r="134" s="14" customFormat="1">
      <c r="A134" s="14"/>
      <c r="B134" s="267"/>
      <c r="C134" s="268"/>
      <c r="D134" s="257" t="s">
        <v>148</v>
      </c>
      <c r="E134" s="269" t="s">
        <v>1</v>
      </c>
      <c r="F134" s="270" t="s">
        <v>466</v>
      </c>
      <c r="G134" s="268"/>
      <c r="H134" s="269" t="s">
        <v>1</v>
      </c>
      <c r="I134" s="271"/>
      <c r="J134" s="268"/>
      <c r="K134" s="268"/>
      <c r="L134" s="272"/>
      <c r="M134" s="273"/>
      <c r="N134" s="274"/>
      <c r="O134" s="274"/>
      <c r="P134" s="274"/>
      <c r="Q134" s="274"/>
      <c r="R134" s="274"/>
      <c r="S134" s="274"/>
      <c r="T134" s="27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6" t="s">
        <v>148</v>
      </c>
      <c r="AU134" s="276" t="s">
        <v>88</v>
      </c>
      <c r="AV134" s="14" t="s">
        <v>86</v>
      </c>
      <c r="AW134" s="14" t="s">
        <v>33</v>
      </c>
      <c r="AX134" s="14" t="s">
        <v>78</v>
      </c>
      <c r="AY134" s="276" t="s">
        <v>139</v>
      </c>
    </row>
    <row r="135" s="13" customFormat="1">
      <c r="A135" s="13"/>
      <c r="B135" s="255"/>
      <c r="C135" s="256"/>
      <c r="D135" s="257" t="s">
        <v>148</v>
      </c>
      <c r="E135" s="258" t="s">
        <v>1</v>
      </c>
      <c r="F135" s="259" t="s">
        <v>568</v>
      </c>
      <c r="G135" s="256"/>
      <c r="H135" s="260">
        <v>91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148</v>
      </c>
      <c r="AU135" s="266" t="s">
        <v>88</v>
      </c>
      <c r="AV135" s="13" t="s">
        <v>88</v>
      </c>
      <c r="AW135" s="13" t="s">
        <v>33</v>
      </c>
      <c r="AX135" s="13" t="s">
        <v>78</v>
      </c>
      <c r="AY135" s="266" t="s">
        <v>139</v>
      </c>
    </row>
    <row r="136" s="15" customFormat="1">
      <c r="A136" s="15"/>
      <c r="B136" s="294"/>
      <c r="C136" s="295"/>
      <c r="D136" s="257" t="s">
        <v>148</v>
      </c>
      <c r="E136" s="296" t="s">
        <v>1</v>
      </c>
      <c r="F136" s="297" t="s">
        <v>476</v>
      </c>
      <c r="G136" s="295"/>
      <c r="H136" s="298">
        <v>171.59999999999999</v>
      </c>
      <c r="I136" s="299"/>
      <c r="J136" s="295"/>
      <c r="K136" s="295"/>
      <c r="L136" s="300"/>
      <c r="M136" s="301"/>
      <c r="N136" s="302"/>
      <c r="O136" s="302"/>
      <c r="P136" s="302"/>
      <c r="Q136" s="302"/>
      <c r="R136" s="302"/>
      <c r="S136" s="302"/>
      <c r="T136" s="30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304" t="s">
        <v>148</v>
      </c>
      <c r="AU136" s="304" t="s">
        <v>88</v>
      </c>
      <c r="AV136" s="15" t="s">
        <v>146</v>
      </c>
      <c r="AW136" s="15" t="s">
        <v>33</v>
      </c>
      <c r="AX136" s="15" t="s">
        <v>86</v>
      </c>
      <c r="AY136" s="304" t="s">
        <v>139</v>
      </c>
    </row>
    <row r="137" s="2" customFormat="1" ht="16.5" customHeight="1">
      <c r="A137" s="38"/>
      <c r="B137" s="39"/>
      <c r="C137" s="243" t="s">
        <v>88</v>
      </c>
      <c r="D137" s="243" t="s">
        <v>141</v>
      </c>
      <c r="E137" s="244" t="s">
        <v>477</v>
      </c>
      <c r="F137" s="245" t="s">
        <v>184</v>
      </c>
      <c r="G137" s="246" t="s">
        <v>153</v>
      </c>
      <c r="H137" s="247">
        <v>171.59999999999999</v>
      </c>
      <c r="I137" s="248"/>
      <c r="J137" s="247">
        <f>ROUND(I137*H137,2)</f>
        <v>0</v>
      </c>
      <c r="K137" s="245" t="s">
        <v>145</v>
      </c>
      <c r="L137" s="44"/>
      <c r="M137" s="249" t="s">
        <v>1</v>
      </c>
      <c r="N137" s="250" t="s">
        <v>43</v>
      </c>
      <c r="O137" s="91"/>
      <c r="P137" s="251">
        <f>O137*H137</f>
        <v>0</v>
      </c>
      <c r="Q137" s="251">
        <v>0</v>
      </c>
      <c r="R137" s="251">
        <f>Q137*H137</f>
        <v>0</v>
      </c>
      <c r="S137" s="251">
        <v>0</v>
      </c>
      <c r="T137" s="25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3" t="s">
        <v>146</v>
      </c>
      <c r="AT137" s="253" t="s">
        <v>141</v>
      </c>
      <c r="AU137" s="253" t="s">
        <v>88</v>
      </c>
      <c r="AY137" s="17" t="s">
        <v>139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7" t="s">
        <v>86</v>
      </c>
      <c r="BK137" s="254">
        <f>ROUND(I137*H137,2)</f>
        <v>0</v>
      </c>
      <c r="BL137" s="17" t="s">
        <v>146</v>
      </c>
      <c r="BM137" s="253" t="s">
        <v>626</v>
      </c>
    </row>
    <row r="138" s="2" customFormat="1">
      <c r="A138" s="38"/>
      <c r="B138" s="39"/>
      <c r="C138" s="40"/>
      <c r="D138" s="257" t="s">
        <v>165</v>
      </c>
      <c r="E138" s="40"/>
      <c r="F138" s="277" t="s">
        <v>186</v>
      </c>
      <c r="G138" s="40"/>
      <c r="H138" s="40"/>
      <c r="I138" s="154"/>
      <c r="J138" s="40"/>
      <c r="K138" s="40"/>
      <c r="L138" s="44"/>
      <c r="M138" s="278"/>
      <c r="N138" s="279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165</v>
      </c>
      <c r="AU138" s="17" t="s">
        <v>88</v>
      </c>
    </row>
    <row r="139" s="13" customFormat="1">
      <c r="A139" s="13"/>
      <c r="B139" s="255"/>
      <c r="C139" s="256"/>
      <c r="D139" s="257" t="s">
        <v>148</v>
      </c>
      <c r="E139" s="258" t="s">
        <v>1</v>
      </c>
      <c r="F139" s="259" t="s">
        <v>627</v>
      </c>
      <c r="G139" s="256"/>
      <c r="H139" s="260">
        <v>171.59999999999999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148</v>
      </c>
      <c r="AU139" s="266" t="s">
        <v>88</v>
      </c>
      <c r="AV139" s="13" t="s">
        <v>88</v>
      </c>
      <c r="AW139" s="13" t="s">
        <v>33</v>
      </c>
      <c r="AX139" s="13" t="s">
        <v>86</v>
      </c>
      <c r="AY139" s="266" t="s">
        <v>139</v>
      </c>
    </row>
    <row r="140" s="2" customFormat="1" ht="16.5" customHeight="1">
      <c r="A140" s="38"/>
      <c r="B140" s="39"/>
      <c r="C140" s="243" t="s">
        <v>156</v>
      </c>
      <c r="D140" s="243" t="s">
        <v>141</v>
      </c>
      <c r="E140" s="244" t="s">
        <v>157</v>
      </c>
      <c r="F140" s="245" t="s">
        <v>200</v>
      </c>
      <c r="G140" s="246" t="s">
        <v>153</v>
      </c>
      <c r="H140" s="247">
        <v>105.3</v>
      </c>
      <c r="I140" s="248"/>
      <c r="J140" s="247">
        <f>ROUND(I140*H140,2)</f>
        <v>0</v>
      </c>
      <c r="K140" s="245" t="s">
        <v>145</v>
      </c>
      <c r="L140" s="44"/>
      <c r="M140" s="249" t="s">
        <v>1</v>
      </c>
      <c r="N140" s="250" t="s">
        <v>43</v>
      </c>
      <c r="O140" s="91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3" t="s">
        <v>146</v>
      </c>
      <c r="AT140" s="253" t="s">
        <v>141</v>
      </c>
      <c r="AU140" s="253" t="s">
        <v>88</v>
      </c>
      <c r="AY140" s="17" t="s">
        <v>139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7" t="s">
        <v>86</v>
      </c>
      <c r="BK140" s="254">
        <f>ROUND(I140*H140,2)</f>
        <v>0</v>
      </c>
      <c r="BL140" s="17" t="s">
        <v>146</v>
      </c>
      <c r="BM140" s="253" t="s">
        <v>628</v>
      </c>
    </row>
    <row r="141" s="2" customFormat="1">
      <c r="A141" s="38"/>
      <c r="B141" s="39"/>
      <c r="C141" s="40"/>
      <c r="D141" s="257" t="s">
        <v>165</v>
      </c>
      <c r="E141" s="40"/>
      <c r="F141" s="277" t="s">
        <v>166</v>
      </c>
      <c r="G141" s="40"/>
      <c r="H141" s="40"/>
      <c r="I141" s="154"/>
      <c r="J141" s="40"/>
      <c r="K141" s="40"/>
      <c r="L141" s="44"/>
      <c r="M141" s="278"/>
      <c r="N141" s="279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165</v>
      </c>
      <c r="AU141" s="17" t="s">
        <v>88</v>
      </c>
    </row>
    <row r="142" s="14" customFormat="1">
      <c r="A142" s="14"/>
      <c r="B142" s="267"/>
      <c r="C142" s="268"/>
      <c r="D142" s="257" t="s">
        <v>148</v>
      </c>
      <c r="E142" s="269" t="s">
        <v>1</v>
      </c>
      <c r="F142" s="270" t="s">
        <v>480</v>
      </c>
      <c r="G142" s="268"/>
      <c r="H142" s="269" t="s">
        <v>1</v>
      </c>
      <c r="I142" s="271"/>
      <c r="J142" s="268"/>
      <c r="K142" s="268"/>
      <c r="L142" s="272"/>
      <c r="M142" s="273"/>
      <c r="N142" s="274"/>
      <c r="O142" s="274"/>
      <c r="P142" s="274"/>
      <c r="Q142" s="274"/>
      <c r="R142" s="274"/>
      <c r="S142" s="274"/>
      <c r="T142" s="27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6" t="s">
        <v>148</v>
      </c>
      <c r="AU142" s="276" t="s">
        <v>88</v>
      </c>
      <c r="AV142" s="14" t="s">
        <v>86</v>
      </c>
      <c r="AW142" s="14" t="s">
        <v>33</v>
      </c>
      <c r="AX142" s="14" t="s">
        <v>78</v>
      </c>
      <c r="AY142" s="276" t="s">
        <v>139</v>
      </c>
    </row>
    <row r="143" s="13" customFormat="1">
      <c r="A143" s="13"/>
      <c r="B143" s="255"/>
      <c r="C143" s="256"/>
      <c r="D143" s="257" t="s">
        <v>148</v>
      </c>
      <c r="E143" s="258" t="s">
        <v>1</v>
      </c>
      <c r="F143" s="259" t="s">
        <v>481</v>
      </c>
      <c r="G143" s="256"/>
      <c r="H143" s="260">
        <v>266.80000000000001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148</v>
      </c>
      <c r="AU143" s="266" t="s">
        <v>88</v>
      </c>
      <c r="AV143" s="13" t="s">
        <v>88</v>
      </c>
      <c r="AW143" s="13" t="s">
        <v>33</v>
      </c>
      <c r="AX143" s="13" t="s">
        <v>78</v>
      </c>
      <c r="AY143" s="266" t="s">
        <v>139</v>
      </c>
    </row>
    <row r="144" s="14" customFormat="1">
      <c r="A144" s="14"/>
      <c r="B144" s="267"/>
      <c r="C144" s="268"/>
      <c r="D144" s="257" t="s">
        <v>148</v>
      </c>
      <c r="E144" s="269" t="s">
        <v>1</v>
      </c>
      <c r="F144" s="270" t="s">
        <v>482</v>
      </c>
      <c r="G144" s="268"/>
      <c r="H144" s="269" t="s">
        <v>1</v>
      </c>
      <c r="I144" s="271"/>
      <c r="J144" s="268"/>
      <c r="K144" s="268"/>
      <c r="L144" s="272"/>
      <c r="M144" s="273"/>
      <c r="N144" s="274"/>
      <c r="O144" s="274"/>
      <c r="P144" s="274"/>
      <c r="Q144" s="274"/>
      <c r="R144" s="274"/>
      <c r="S144" s="274"/>
      <c r="T144" s="27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6" t="s">
        <v>148</v>
      </c>
      <c r="AU144" s="276" t="s">
        <v>88</v>
      </c>
      <c r="AV144" s="14" t="s">
        <v>86</v>
      </c>
      <c r="AW144" s="14" t="s">
        <v>33</v>
      </c>
      <c r="AX144" s="14" t="s">
        <v>78</v>
      </c>
      <c r="AY144" s="276" t="s">
        <v>139</v>
      </c>
    </row>
    <row r="145" s="13" customFormat="1">
      <c r="A145" s="13"/>
      <c r="B145" s="255"/>
      <c r="C145" s="256"/>
      <c r="D145" s="257" t="s">
        <v>148</v>
      </c>
      <c r="E145" s="258" t="s">
        <v>1</v>
      </c>
      <c r="F145" s="259" t="s">
        <v>483</v>
      </c>
      <c r="G145" s="256"/>
      <c r="H145" s="260">
        <v>318.69999999999999</v>
      </c>
      <c r="I145" s="261"/>
      <c r="J145" s="256"/>
      <c r="K145" s="256"/>
      <c r="L145" s="262"/>
      <c r="M145" s="263"/>
      <c r="N145" s="264"/>
      <c r="O145" s="264"/>
      <c r="P145" s="264"/>
      <c r="Q145" s="264"/>
      <c r="R145" s="264"/>
      <c r="S145" s="264"/>
      <c r="T145" s="26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6" t="s">
        <v>148</v>
      </c>
      <c r="AU145" s="266" t="s">
        <v>88</v>
      </c>
      <c r="AV145" s="13" t="s">
        <v>88</v>
      </c>
      <c r="AW145" s="13" t="s">
        <v>33</v>
      </c>
      <c r="AX145" s="13" t="s">
        <v>78</v>
      </c>
      <c r="AY145" s="266" t="s">
        <v>139</v>
      </c>
    </row>
    <row r="146" s="14" customFormat="1">
      <c r="A146" s="14"/>
      <c r="B146" s="267"/>
      <c r="C146" s="268"/>
      <c r="D146" s="257" t="s">
        <v>148</v>
      </c>
      <c r="E146" s="269" t="s">
        <v>1</v>
      </c>
      <c r="F146" s="270" t="s">
        <v>484</v>
      </c>
      <c r="G146" s="268"/>
      <c r="H146" s="269" t="s">
        <v>1</v>
      </c>
      <c r="I146" s="271"/>
      <c r="J146" s="268"/>
      <c r="K146" s="268"/>
      <c r="L146" s="272"/>
      <c r="M146" s="273"/>
      <c r="N146" s="274"/>
      <c r="O146" s="274"/>
      <c r="P146" s="274"/>
      <c r="Q146" s="274"/>
      <c r="R146" s="274"/>
      <c r="S146" s="274"/>
      <c r="T146" s="27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6" t="s">
        <v>148</v>
      </c>
      <c r="AU146" s="276" t="s">
        <v>88</v>
      </c>
      <c r="AV146" s="14" t="s">
        <v>86</v>
      </c>
      <c r="AW146" s="14" t="s">
        <v>33</v>
      </c>
      <c r="AX146" s="14" t="s">
        <v>78</v>
      </c>
      <c r="AY146" s="276" t="s">
        <v>139</v>
      </c>
    </row>
    <row r="147" s="13" customFormat="1">
      <c r="A147" s="13"/>
      <c r="B147" s="255"/>
      <c r="C147" s="256"/>
      <c r="D147" s="257" t="s">
        <v>148</v>
      </c>
      <c r="E147" s="258" t="s">
        <v>1</v>
      </c>
      <c r="F147" s="259" t="s">
        <v>485</v>
      </c>
      <c r="G147" s="256"/>
      <c r="H147" s="260">
        <v>-20.800000000000001</v>
      </c>
      <c r="I147" s="261"/>
      <c r="J147" s="256"/>
      <c r="K147" s="256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148</v>
      </c>
      <c r="AU147" s="266" t="s">
        <v>88</v>
      </c>
      <c r="AV147" s="13" t="s">
        <v>88</v>
      </c>
      <c r="AW147" s="13" t="s">
        <v>33</v>
      </c>
      <c r="AX147" s="13" t="s">
        <v>78</v>
      </c>
      <c r="AY147" s="266" t="s">
        <v>139</v>
      </c>
    </row>
    <row r="148" s="15" customFormat="1">
      <c r="A148" s="15"/>
      <c r="B148" s="294"/>
      <c r="C148" s="295"/>
      <c r="D148" s="257" t="s">
        <v>148</v>
      </c>
      <c r="E148" s="296" t="s">
        <v>1</v>
      </c>
      <c r="F148" s="297" t="s">
        <v>476</v>
      </c>
      <c r="G148" s="295"/>
      <c r="H148" s="298">
        <v>564.70000000000005</v>
      </c>
      <c r="I148" s="299"/>
      <c r="J148" s="295"/>
      <c r="K148" s="295"/>
      <c r="L148" s="300"/>
      <c r="M148" s="301"/>
      <c r="N148" s="302"/>
      <c r="O148" s="302"/>
      <c r="P148" s="302"/>
      <c r="Q148" s="302"/>
      <c r="R148" s="302"/>
      <c r="S148" s="302"/>
      <c r="T148" s="30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304" t="s">
        <v>148</v>
      </c>
      <c r="AU148" s="304" t="s">
        <v>88</v>
      </c>
      <c r="AV148" s="15" t="s">
        <v>146</v>
      </c>
      <c r="AW148" s="15" t="s">
        <v>33</v>
      </c>
      <c r="AX148" s="15" t="s">
        <v>78</v>
      </c>
      <c r="AY148" s="304" t="s">
        <v>139</v>
      </c>
    </row>
    <row r="149" s="14" customFormat="1">
      <c r="A149" s="14"/>
      <c r="B149" s="267"/>
      <c r="C149" s="268"/>
      <c r="D149" s="257" t="s">
        <v>148</v>
      </c>
      <c r="E149" s="269" t="s">
        <v>1</v>
      </c>
      <c r="F149" s="270" t="s">
        <v>629</v>
      </c>
      <c r="G149" s="268"/>
      <c r="H149" s="269" t="s">
        <v>1</v>
      </c>
      <c r="I149" s="271"/>
      <c r="J149" s="268"/>
      <c r="K149" s="268"/>
      <c r="L149" s="272"/>
      <c r="M149" s="273"/>
      <c r="N149" s="274"/>
      <c r="O149" s="274"/>
      <c r="P149" s="274"/>
      <c r="Q149" s="274"/>
      <c r="R149" s="274"/>
      <c r="S149" s="274"/>
      <c r="T149" s="27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6" t="s">
        <v>148</v>
      </c>
      <c r="AU149" s="276" t="s">
        <v>88</v>
      </c>
      <c r="AV149" s="14" t="s">
        <v>86</v>
      </c>
      <c r="AW149" s="14" t="s">
        <v>33</v>
      </c>
      <c r="AX149" s="14" t="s">
        <v>78</v>
      </c>
      <c r="AY149" s="276" t="s">
        <v>139</v>
      </c>
    </row>
    <row r="150" s="13" customFormat="1">
      <c r="A150" s="13"/>
      <c r="B150" s="255"/>
      <c r="C150" s="256"/>
      <c r="D150" s="257" t="s">
        <v>148</v>
      </c>
      <c r="E150" s="258" t="s">
        <v>1</v>
      </c>
      <c r="F150" s="259" t="s">
        <v>630</v>
      </c>
      <c r="G150" s="256"/>
      <c r="H150" s="260">
        <v>171.59999999999999</v>
      </c>
      <c r="I150" s="261"/>
      <c r="J150" s="256"/>
      <c r="K150" s="256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148</v>
      </c>
      <c r="AU150" s="266" t="s">
        <v>88</v>
      </c>
      <c r="AV150" s="13" t="s">
        <v>88</v>
      </c>
      <c r="AW150" s="13" t="s">
        <v>33</v>
      </c>
      <c r="AX150" s="13" t="s">
        <v>78</v>
      </c>
      <c r="AY150" s="266" t="s">
        <v>139</v>
      </c>
    </row>
    <row r="151" s="14" customFormat="1">
      <c r="A151" s="14"/>
      <c r="B151" s="267"/>
      <c r="C151" s="268"/>
      <c r="D151" s="257" t="s">
        <v>148</v>
      </c>
      <c r="E151" s="269" t="s">
        <v>1</v>
      </c>
      <c r="F151" s="270" t="s">
        <v>631</v>
      </c>
      <c r="G151" s="268"/>
      <c r="H151" s="269" t="s">
        <v>1</v>
      </c>
      <c r="I151" s="271"/>
      <c r="J151" s="268"/>
      <c r="K151" s="268"/>
      <c r="L151" s="272"/>
      <c r="M151" s="273"/>
      <c r="N151" s="274"/>
      <c r="O151" s="274"/>
      <c r="P151" s="274"/>
      <c r="Q151" s="274"/>
      <c r="R151" s="274"/>
      <c r="S151" s="274"/>
      <c r="T151" s="27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6" t="s">
        <v>148</v>
      </c>
      <c r="AU151" s="276" t="s">
        <v>88</v>
      </c>
      <c r="AV151" s="14" t="s">
        <v>86</v>
      </c>
      <c r="AW151" s="14" t="s">
        <v>33</v>
      </c>
      <c r="AX151" s="14" t="s">
        <v>78</v>
      </c>
      <c r="AY151" s="276" t="s">
        <v>139</v>
      </c>
    </row>
    <row r="152" s="13" customFormat="1">
      <c r="A152" s="13"/>
      <c r="B152" s="255"/>
      <c r="C152" s="256"/>
      <c r="D152" s="257" t="s">
        <v>148</v>
      </c>
      <c r="E152" s="258" t="s">
        <v>1</v>
      </c>
      <c r="F152" s="259" t="s">
        <v>632</v>
      </c>
      <c r="G152" s="256"/>
      <c r="H152" s="260">
        <v>-66.299999999999997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148</v>
      </c>
      <c r="AU152" s="266" t="s">
        <v>88</v>
      </c>
      <c r="AV152" s="13" t="s">
        <v>88</v>
      </c>
      <c r="AW152" s="13" t="s">
        <v>33</v>
      </c>
      <c r="AX152" s="13" t="s">
        <v>78</v>
      </c>
      <c r="AY152" s="266" t="s">
        <v>139</v>
      </c>
    </row>
    <row r="153" s="15" customFormat="1">
      <c r="A153" s="15"/>
      <c r="B153" s="294"/>
      <c r="C153" s="295"/>
      <c r="D153" s="257" t="s">
        <v>148</v>
      </c>
      <c r="E153" s="296" t="s">
        <v>1</v>
      </c>
      <c r="F153" s="297" t="s">
        <v>476</v>
      </c>
      <c r="G153" s="295"/>
      <c r="H153" s="298">
        <v>105.3</v>
      </c>
      <c r="I153" s="299"/>
      <c r="J153" s="295"/>
      <c r="K153" s="295"/>
      <c r="L153" s="300"/>
      <c r="M153" s="301"/>
      <c r="N153" s="302"/>
      <c r="O153" s="302"/>
      <c r="P153" s="302"/>
      <c r="Q153" s="302"/>
      <c r="R153" s="302"/>
      <c r="S153" s="302"/>
      <c r="T153" s="30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304" t="s">
        <v>148</v>
      </c>
      <c r="AU153" s="304" t="s">
        <v>88</v>
      </c>
      <c r="AV153" s="15" t="s">
        <v>146</v>
      </c>
      <c r="AW153" s="15" t="s">
        <v>33</v>
      </c>
      <c r="AX153" s="15" t="s">
        <v>86</v>
      </c>
      <c r="AY153" s="304" t="s">
        <v>139</v>
      </c>
    </row>
    <row r="154" s="2" customFormat="1" ht="16.5" customHeight="1">
      <c r="A154" s="38"/>
      <c r="B154" s="39"/>
      <c r="C154" s="243" t="s">
        <v>146</v>
      </c>
      <c r="D154" s="243" t="s">
        <v>141</v>
      </c>
      <c r="E154" s="244" t="s">
        <v>204</v>
      </c>
      <c r="F154" s="245" t="s">
        <v>486</v>
      </c>
      <c r="G154" s="246" t="s">
        <v>153</v>
      </c>
      <c r="H154" s="247">
        <v>2000.7000000000001</v>
      </c>
      <c r="I154" s="248"/>
      <c r="J154" s="247">
        <f>ROUND(I154*H154,2)</f>
        <v>0</v>
      </c>
      <c r="K154" s="245" t="s">
        <v>145</v>
      </c>
      <c r="L154" s="44"/>
      <c r="M154" s="249" t="s">
        <v>1</v>
      </c>
      <c r="N154" s="250" t="s">
        <v>43</v>
      </c>
      <c r="O154" s="91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3" t="s">
        <v>146</v>
      </c>
      <c r="AT154" s="253" t="s">
        <v>141</v>
      </c>
      <c r="AU154" s="253" t="s">
        <v>88</v>
      </c>
      <c r="AY154" s="17" t="s">
        <v>139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7" t="s">
        <v>86</v>
      </c>
      <c r="BK154" s="254">
        <f>ROUND(I154*H154,2)</f>
        <v>0</v>
      </c>
      <c r="BL154" s="17" t="s">
        <v>146</v>
      </c>
      <c r="BM154" s="253" t="s">
        <v>633</v>
      </c>
    </row>
    <row r="155" s="14" customFormat="1">
      <c r="A155" s="14"/>
      <c r="B155" s="267"/>
      <c r="C155" s="268"/>
      <c r="D155" s="257" t="s">
        <v>148</v>
      </c>
      <c r="E155" s="269" t="s">
        <v>1</v>
      </c>
      <c r="F155" s="270" t="s">
        <v>629</v>
      </c>
      <c r="G155" s="268"/>
      <c r="H155" s="269" t="s">
        <v>1</v>
      </c>
      <c r="I155" s="271"/>
      <c r="J155" s="268"/>
      <c r="K155" s="268"/>
      <c r="L155" s="272"/>
      <c r="M155" s="273"/>
      <c r="N155" s="274"/>
      <c r="O155" s="274"/>
      <c r="P155" s="274"/>
      <c r="Q155" s="274"/>
      <c r="R155" s="274"/>
      <c r="S155" s="274"/>
      <c r="T155" s="27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6" t="s">
        <v>148</v>
      </c>
      <c r="AU155" s="276" t="s">
        <v>88</v>
      </c>
      <c r="AV155" s="14" t="s">
        <v>86</v>
      </c>
      <c r="AW155" s="14" t="s">
        <v>33</v>
      </c>
      <c r="AX155" s="14" t="s">
        <v>78</v>
      </c>
      <c r="AY155" s="276" t="s">
        <v>139</v>
      </c>
    </row>
    <row r="156" s="13" customFormat="1">
      <c r="A156" s="13"/>
      <c r="B156" s="255"/>
      <c r="C156" s="256"/>
      <c r="D156" s="257" t="s">
        <v>148</v>
      </c>
      <c r="E156" s="258" t="s">
        <v>1</v>
      </c>
      <c r="F156" s="259" t="s">
        <v>634</v>
      </c>
      <c r="G156" s="256"/>
      <c r="H156" s="260">
        <v>2000.7000000000001</v>
      </c>
      <c r="I156" s="261"/>
      <c r="J156" s="256"/>
      <c r="K156" s="256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148</v>
      </c>
      <c r="AU156" s="266" t="s">
        <v>88</v>
      </c>
      <c r="AV156" s="13" t="s">
        <v>88</v>
      </c>
      <c r="AW156" s="13" t="s">
        <v>33</v>
      </c>
      <c r="AX156" s="13" t="s">
        <v>78</v>
      </c>
      <c r="AY156" s="266" t="s">
        <v>139</v>
      </c>
    </row>
    <row r="157" s="15" customFormat="1">
      <c r="A157" s="15"/>
      <c r="B157" s="294"/>
      <c r="C157" s="295"/>
      <c r="D157" s="257" t="s">
        <v>148</v>
      </c>
      <c r="E157" s="296" t="s">
        <v>1</v>
      </c>
      <c r="F157" s="297" t="s">
        <v>476</v>
      </c>
      <c r="G157" s="295"/>
      <c r="H157" s="298">
        <v>2000.7000000000001</v>
      </c>
      <c r="I157" s="299"/>
      <c r="J157" s="295"/>
      <c r="K157" s="295"/>
      <c r="L157" s="300"/>
      <c r="M157" s="301"/>
      <c r="N157" s="302"/>
      <c r="O157" s="302"/>
      <c r="P157" s="302"/>
      <c r="Q157" s="302"/>
      <c r="R157" s="302"/>
      <c r="S157" s="302"/>
      <c r="T157" s="30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304" t="s">
        <v>148</v>
      </c>
      <c r="AU157" s="304" t="s">
        <v>88</v>
      </c>
      <c r="AV157" s="15" t="s">
        <v>146</v>
      </c>
      <c r="AW157" s="15" t="s">
        <v>33</v>
      </c>
      <c r="AX157" s="15" t="s">
        <v>86</v>
      </c>
      <c r="AY157" s="304" t="s">
        <v>139</v>
      </c>
    </row>
    <row r="158" s="2" customFormat="1" ht="16.5" customHeight="1">
      <c r="A158" s="38"/>
      <c r="B158" s="39"/>
      <c r="C158" s="243" t="s">
        <v>167</v>
      </c>
      <c r="D158" s="243" t="s">
        <v>141</v>
      </c>
      <c r="E158" s="244" t="s">
        <v>491</v>
      </c>
      <c r="F158" s="245" t="s">
        <v>492</v>
      </c>
      <c r="G158" s="246" t="s">
        <v>271</v>
      </c>
      <c r="H158" s="247">
        <v>168.47999999999999</v>
      </c>
      <c r="I158" s="248"/>
      <c r="J158" s="247">
        <f>ROUND(I158*H158,2)</f>
        <v>0</v>
      </c>
      <c r="K158" s="245" t="s">
        <v>145</v>
      </c>
      <c r="L158" s="44"/>
      <c r="M158" s="249" t="s">
        <v>1</v>
      </c>
      <c r="N158" s="250" t="s">
        <v>43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146</v>
      </c>
      <c r="AT158" s="253" t="s">
        <v>141</v>
      </c>
      <c r="AU158" s="253" t="s">
        <v>88</v>
      </c>
      <c r="AY158" s="17" t="s">
        <v>139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86</v>
      </c>
      <c r="BK158" s="254">
        <f>ROUND(I158*H158,2)</f>
        <v>0</v>
      </c>
      <c r="BL158" s="17" t="s">
        <v>146</v>
      </c>
      <c r="BM158" s="253" t="s">
        <v>635</v>
      </c>
    </row>
    <row r="159" s="14" customFormat="1">
      <c r="A159" s="14"/>
      <c r="B159" s="267"/>
      <c r="C159" s="268"/>
      <c r="D159" s="257" t="s">
        <v>148</v>
      </c>
      <c r="E159" s="269" t="s">
        <v>1</v>
      </c>
      <c r="F159" s="270" t="s">
        <v>636</v>
      </c>
      <c r="G159" s="268"/>
      <c r="H159" s="269" t="s">
        <v>1</v>
      </c>
      <c r="I159" s="271"/>
      <c r="J159" s="268"/>
      <c r="K159" s="268"/>
      <c r="L159" s="272"/>
      <c r="M159" s="273"/>
      <c r="N159" s="274"/>
      <c r="O159" s="274"/>
      <c r="P159" s="274"/>
      <c r="Q159" s="274"/>
      <c r="R159" s="274"/>
      <c r="S159" s="274"/>
      <c r="T159" s="27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6" t="s">
        <v>148</v>
      </c>
      <c r="AU159" s="276" t="s">
        <v>88</v>
      </c>
      <c r="AV159" s="14" t="s">
        <v>86</v>
      </c>
      <c r="AW159" s="14" t="s">
        <v>33</v>
      </c>
      <c r="AX159" s="14" t="s">
        <v>78</v>
      </c>
      <c r="AY159" s="276" t="s">
        <v>139</v>
      </c>
    </row>
    <row r="160" s="14" customFormat="1">
      <c r="A160" s="14"/>
      <c r="B160" s="267"/>
      <c r="C160" s="268"/>
      <c r="D160" s="257" t="s">
        <v>148</v>
      </c>
      <c r="E160" s="269" t="s">
        <v>1</v>
      </c>
      <c r="F160" s="270" t="s">
        <v>637</v>
      </c>
      <c r="G160" s="268"/>
      <c r="H160" s="269" t="s">
        <v>1</v>
      </c>
      <c r="I160" s="271"/>
      <c r="J160" s="268"/>
      <c r="K160" s="268"/>
      <c r="L160" s="272"/>
      <c r="M160" s="273"/>
      <c r="N160" s="274"/>
      <c r="O160" s="274"/>
      <c r="P160" s="274"/>
      <c r="Q160" s="274"/>
      <c r="R160" s="274"/>
      <c r="S160" s="274"/>
      <c r="T160" s="27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6" t="s">
        <v>148</v>
      </c>
      <c r="AU160" s="276" t="s">
        <v>88</v>
      </c>
      <c r="AV160" s="14" t="s">
        <v>86</v>
      </c>
      <c r="AW160" s="14" t="s">
        <v>33</v>
      </c>
      <c r="AX160" s="14" t="s">
        <v>78</v>
      </c>
      <c r="AY160" s="276" t="s">
        <v>139</v>
      </c>
    </row>
    <row r="161" s="13" customFormat="1">
      <c r="A161" s="13"/>
      <c r="B161" s="255"/>
      <c r="C161" s="256"/>
      <c r="D161" s="257" t="s">
        <v>148</v>
      </c>
      <c r="E161" s="258" t="s">
        <v>1</v>
      </c>
      <c r="F161" s="259" t="s">
        <v>638</v>
      </c>
      <c r="G161" s="256"/>
      <c r="H161" s="260">
        <v>168.47999999999999</v>
      </c>
      <c r="I161" s="261"/>
      <c r="J161" s="256"/>
      <c r="K161" s="256"/>
      <c r="L161" s="262"/>
      <c r="M161" s="263"/>
      <c r="N161" s="264"/>
      <c r="O161" s="264"/>
      <c r="P161" s="264"/>
      <c r="Q161" s="264"/>
      <c r="R161" s="264"/>
      <c r="S161" s="264"/>
      <c r="T161" s="26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6" t="s">
        <v>148</v>
      </c>
      <c r="AU161" s="266" t="s">
        <v>88</v>
      </c>
      <c r="AV161" s="13" t="s">
        <v>88</v>
      </c>
      <c r="AW161" s="13" t="s">
        <v>33</v>
      </c>
      <c r="AX161" s="13" t="s">
        <v>78</v>
      </c>
      <c r="AY161" s="266" t="s">
        <v>139</v>
      </c>
    </row>
    <row r="162" s="15" customFormat="1">
      <c r="A162" s="15"/>
      <c r="B162" s="294"/>
      <c r="C162" s="295"/>
      <c r="D162" s="257" t="s">
        <v>148</v>
      </c>
      <c r="E162" s="296" t="s">
        <v>1</v>
      </c>
      <c r="F162" s="297" t="s">
        <v>476</v>
      </c>
      <c r="G162" s="295"/>
      <c r="H162" s="298">
        <v>168.47999999999999</v>
      </c>
      <c r="I162" s="299"/>
      <c r="J162" s="295"/>
      <c r="K162" s="295"/>
      <c r="L162" s="300"/>
      <c r="M162" s="301"/>
      <c r="N162" s="302"/>
      <c r="O162" s="302"/>
      <c r="P162" s="302"/>
      <c r="Q162" s="302"/>
      <c r="R162" s="302"/>
      <c r="S162" s="302"/>
      <c r="T162" s="30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304" t="s">
        <v>148</v>
      </c>
      <c r="AU162" s="304" t="s">
        <v>88</v>
      </c>
      <c r="AV162" s="15" t="s">
        <v>146</v>
      </c>
      <c r="AW162" s="15" t="s">
        <v>33</v>
      </c>
      <c r="AX162" s="15" t="s">
        <v>86</v>
      </c>
      <c r="AY162" s="304" t="s">
        <v>139</v>
      </c>
    </row>
    <row r="163" s="2" customFormat="1" ht="16.5" customHeight="1">
      <c r="A163" s="38"/>
      <c r="B163" s="39"/>
      <c r="C163" s="243" t="s">
        <v>172</v>
      </c>
      <c r="D163" s="243" t="s">
        <v>141</v>
      </c>
      <c r="E163" s="244" t="s">
        <v>497</v>
      </c>
      <c r="F163" s="245" t="s">
        <v>639</v>
      </c>
      <c r="G163" s="246" t="s">
        <v>153</v>
      </c>
      <c r="H163" s="247">
        <v>90.219999999999999</v>
      </c>
      <c r="I163" s="248"/>
      <c r="J163" s="247">
        <f>ROUND(I163*H163,2)</f>
        <v>0</v>
      </c>
      <c r="K163" s="245" t="s">
        <v>145</v>
      </c>
      <c r="L163" s="44"/>
      <c r="M163" s="249" t="s">
        <v>1</v>
      </c>
      <c r="N163" s="250" t="s">
        <v>43</v>
      </c>
      <c r="O163" s="91"/>
      <c r="P163" s="251">
        <f>O163*H163</f>
        <v>0</v>
      </c>
      <c r="Q163" s="251">
        <v>0</v>
      </c>
      <c r="R163" s="251">
        <f>Q163*H163</f>
        <v>0</v>
      </c>
      <c r="S163" s="251">
        <v>0</v>
      </c>
      <c r="T163" s="25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3" t="s">
        <v>146</v>
      </c>
      <c r="AT163" s="253" t="s">
        <v>141</v>
      </c>
      <c r="AU163" s="253" t="s">
        <v>88</v>
      </c>
      <c r="AY163" s="17" t="s">
        <v>139</v>
      </c>
      <c r="BE163" s="254">
        <f>IF(N163="základní",J163,0)</f>
        <v>0</v>
      </c>
      <c r="BF163" s="254">
        <f>IF(N163="snížená",J163,0)</f>
        <v>0</v>
      </c>
      <c r="BG163" s="254">
        <f>IF(N163="zákl. přenesená",J163,0)</f>
        <v>0</v>
      </c>
      <c r="BH163" s="254">
        <f>IF(N163="sníž. přenesená",J163,0)</f>
        <v>0</v>
      </c>
      <c r="BI163" s="254">
        <f>IF(N163="nulová",J163,0)</f>
        <v>0</v>
      </c>
      <c r="BJ163" s="17" t="s">
        <v>86</v>
      </c>
      <c r="BK163" s="254">
        <f>ROUND(I163*H163,2)</f>
        <v>0</v>
      </c>
      <c r="BL163" s="17" t="s">
        <v>146</v>
      </c>
      <c r="BM163" s="253" t="s">
        <v>640</v>
      </c>
    </row>
    <row r="164" s="2" customFormat="1">
      <c r="A164" s="38"/>
      <c r="B164" s="39"/>
      <c r="C164" s="40"/>
      <c r="D164" s="257" t="s">
        <v>165</v>
      </c>
      <c r="E164" s="40"/>
      <c r="F164" s="277" t="s">
        <v>500</v>
      </c>
      <c r="G164" s="40"/>
      <c r="H164" s="40"/>
      <c r="I164" s="154"/>
      <c r="J164" s="40"/>
      <c r="K164" s="40"/>
      <c r="L164" s="44"/>
      <c r="M164" s="278"/>
      <c r="N164" s="279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165</v>
      </c>
      <c r="AU164" s="17" t="s">
        <v>88</v>
      </c>
    </row>
    <row r="165" s="14" customFormat="1">
      <c r="A165" s="14"/>
      <c r="B165" s="267"/>
      <c r="C165" s="268"/>
      <c r="D165" s="257" t="s">
        <v>148</v>
      </c>
      <c r="E165" s="269" t="s">
        <v>1</v>
      </c>
      <c r="F165" s="270" t="s">
        <v>501</v>
      </c>
      <c r="G165" s="268"/>
      <c r="H165" s="269" t="s">
        <v>1</v>
      </c>
      <c r="I165" s="271"/>
      <c r="J165" s="268"/>
      <c r="K165" s="268"/>
      <c r="L165" s="272"/>
      <c r="M165" s="273"/>
      <c r="N165" s="274"/>
      <c r="O165" s="274"/>
      <c r="P165" s="274"/>
      <c r="Q165" s="274"/>
      <c r="R165" s="274"/>
      <c r="S165" s="274"/>
      <c r="T165" s="27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6" t="s">
        <v>148</v>
      </c>
      <c r="AU165" s="276" t="s">
        <v>88</v>
      </c>
      <c r="AV165" s="14" t="s">
        <v>86</v>
      </c>
      <c r="AW165" s="14" t="s">
        <v>33</v>
      </c>
      <c r="AX165" s="14" t="s">
        <v>78</v>
      </c>
      <c r="AY165" s="276" t="s">
        <v>139</v>
      </c>
    </row>
    <row r="166" s="14" customFormat="1">
      <c r="A166" s="14"/>
      <c r="B166" s="267"/>
      <c r="C166" s="268"/>
      <c r="D166" s="257" t="s">
        <v>148</v>
      </c>
      <c r="E166" s="269" t="s">
        <v>1</v>
      </c>
      <c r="F166" s="270" t="s">
        <v>502</v>
      </c>
      <c r="G166" s="268"/>
      <c r="H166" s="269" t="s">
        <v>1</v>
      </c>
      <c r="I166" s="271"/>
      <c r="J166" s="268"/>
      <c r="K166" s="268"/>
      <c r="L166" s="272"/>
      <c r="M166" s="273"/>
      <c r="N166" s="274"/>
      <c r="O166" s="274"/>
      <c r="P166" s="274"/>
      <c r="Q166" s="274"/>
      <c r="R166" s="274"/>
      <c r="S166" s="274"/>
      <c r="T166" s="27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6" t="s">
        <v>148</v>
      </c>
      <c r="AU166" s="276" t="s">
        <v>88</v>
      </c>
      <c r="AV166" s="14" t="s">
        <v>86</v>
      </c>
      <c r="AW166" s="14" t="s">
        <v>33</v>
      </c>
      <c r="AX166" s="14" t="s">
        <v>78</v>
      </c>
      <c r="AY166" s="276" t="s">
        <v>139</v>
      </c>
    </row>
    <row r="167" s="14" customFormat="1">
      <c r="A167" s="14"/>
      <c r="B167" s="267"/>
      <c r="C167" s="268"/>
      <c r="D167" s="257" t="s">
        <v>148</v>
      </c>
      <c r="E167" s="269" t="s">
        <v>1</v>
      </c>
      <c r="F167" s="270" t="s">
        <v>464</v>
      </c>
      <c r="G167" s="268"/>
      <c r="H167" s="269" t="s">
        <v>1</v>
      </c>
      <c r="I167" s="271"/>
      <c r="J167" s="268"/>
      <c r="K167" s="268"/>
      <c r="L167" s="272"/>
      <c r="M167" s="273"/>
      <c r="N167" s="274"/>
      <c r="O167" s="274"/>
      <c r="P167" s="274"/>
      <c r="Q167" s="274"/>
      <c r="R167" s="274"/>
      <c r="S167" s="274"/>
      <c r="T167" s="27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6" t="s">
        <v>148</v>
      </c>
      <c r="AU167" s="276" t="s">
        <v>88</v>
      </c>
      <c r="AV167" s="14" t="s">
        <v>86</v>
      </c>
      <c r="AW167" s="14" t="s">
        <v>33</v>
      </c>
      <c r="AX167" s="14" t="s">
        <v>78</v>
      </c>
      <c r="AY167" s="276" t="s">
        <v>139</v>
      </c>
    </row>
    <row r="168" s="13" customFormat="1">
      <c r="A168" s="13"/>
      <c r="B168" s="255"/>
      <c r="C168" s="256"/>
      <c r="D168" s="257" t="s">
        <v>148</v>
      </c>
      <c r="E168" s="258" t="s">
        <v>1</v>
      </c>
      <c r="F168" s="259" t="s">
        <v>503</v>
      </c>
      <c r="G168" s="256"/>
      <c r="H168" s="260">
        <v>16.800000000000001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148</v>
      </c>
      <c r="AU168" s="266" t="s">
        <v>88</v>
      </c>
      <c r="AV168" s="13" t="s">
        <v>88</v>
      </c>
      <c r="AW168" s="13" t="s">
        <v>33</v>
      </c>
      <c r="AX168" s="13" t="s">
        <v>78</v>
      </c>
      <c r="AY168" s="266" t="s">
        <v>139</v>
      </c>
    </row>
    <row r="169" s="14" customFormat="1">
      <c r="A169" s="14"/>
      <c r="B169" s="267"/>
      <c r="C169" s="268"/>
      <c r="D169" s="257" t="s">
        <v>148</v>
      </c>
      <c r="E169" s="269" t="s">
        <v>1</v>
      </c>
      <c r="F169" s="270" t="s">
        <v>466</v>
      </c>
      <c r="G169" s="268"/>
      <c r="H169" s="269" t="s">
        <v>1</v>
      </c>
      <c r="I169" s="271"/>
      <c r="J169" s="268"/>
      <c r="K169" s="268"/>
      <c r="L169" s="272"/>
      <c r="M169" s="273"/>
      <c r="N169" s="274"/>
      <c r="O169" s="274"/>
      <c r="P169" s="274"/>
      <c r="Q169" s="274"/>
      <c r="R169" s="274"/>
      <c r="S169" s="274"/>
      <c r="T169" s="27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6" t="s">
        <v>148</v>
      </c>
      <c r="AU169" s="276" t="s">
        <v>88</v>
      </c>
      <c r="AV169" s="14" t="s">
        <v>86</v>
      </c>
      <c r="AW169" s="14" t="s">
        <v>33</v>
      </c>
      <c r="AX169" s="14" t="s">
        <v>78</v>
      </c>
      <c r="AY169" s="276" t="s">
        <v>139</v>
      </c>
    </row>
    <row r="170" s="13" customFormat="1">
      <c r="A170" s="13"/>
      <c r="B170" s="255"/>
      <c r="C170" s="256"/>
      <c r="D170" s="257" t="s">
        <v>148</v>
      </c>
      <c r="E170" s="258" t="s">
        <v>1</v>
      </c>
      <c r="F170" s="259" t="s">
        <v>504</v>
      </c>
      <c r="G170" s="256"/>
      <c r="H170" s="260">
        <v>31.5</v>
      </c>
      <c r="I170" s="261"/>
      <c r="J170" s="256"/>
      <c r="K170" s="256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148</v>
      </c>
      <c r="AU170" s="266" t="s">
        <v>88</v>
      </c>
      <c r="AV170" s="13" t="s">
        <v>88</v>
      </c>
      <c r="AW170" s="13" t="s">
        <v>33</v>
      </c>
      <c r="AX170" s="13" t="s">
        <v>78</v>
      </c>
      <c r="AY170" s="266" t="s">
        <v>139</v>
      </c>
    </row>
    <row r="171" s="14" customFormat="1">
      <c r="A171" s="14"/>
      <c r="B171" s="267"/>
      <c r="C171" s="268"/>
      <c r="D171" s="257" t="s">
        <v>148</v>
      </c>
      <c r="E171" s="269" t="s">
        <v>1</v>
      </c>
      <c r="F171" s="270" t="s">
        <v>468</v>
      </c>
      <c r="G171" s="268"/>
      <c r="H171" s="269" t="s">
        <v>1</v>
      </c>
      <c r="I171" s="271"/>
      <c r="J171" s="268"/>
      <c r="K171" s="268"/>
      <c r="L171" s="272"/>
      <c r="M171" s="273"/>
      <c r="N171" s="274"/>
      <c r="O171" s="274"/>
      <c r="P171" s="274"/>
      <c r="Q171" s="274"/>
      <c r="R171" s="274"/>
      <c r="S171" s="274"/>
      <c r="T171" s="27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6" t="s">
        <v>148</v>
      </c>
      <c r="AU171" s="276" t="s">
        <v>88</v>
      </c>
      <c r="AV171" s="14" t="s">
        <v>86</v>
      </c>
      <c r="AW171" s="14" t="s">
        <v>33</v>
      </c>
      <c r="AX171" s="14" t="s">
        <v>78</v>
      </c>
      <c r="AY171" s="276" t="s">
        <v>139</v>
      </c>
    </row>
    <row r="172" s="13" customFormat="1">
      <c r="A172" s="13"/>
      <c r="B172" s="255"/>
      <c r="C172" s="256"/>
      <c r="D172" s="257" t="s">
        <v>148</v>
      </c>
      <c r="E172" s="258" t="s">
        <v>1</v>
      </c>
      <c r="F172" s="259" t="s">
        <v>505</v>
      </c>
      <c r="G172" s="256"/>
      <c r="H172" s="260">
        <v>46.200000000000003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148</v>
      </c>
      <c r="AU172" s="266" t="s">
        <v>88</v>
      </c>
      <c r="AV172" s="13" t="s">
        <v>88</v>
      </c>
      <c r="AW172" s="13" t="s">
        <v>33</v>
      </c>
      <c r="AX172" s="13" t="s">
        <v>78</v>
      </c>
      <c r="AY172" s="266" t="s">
        <v>139</v>
      </c>
    </row>
    <row r="173" s="14" customFormat="1">
      <c r="A173" s="14"/>
      <c r="B173" s="267"/>
      <c r="C173" s="268"/>
      <c r="D173" s="257" t="s">
        <v>148</v>
      </c>
      <c r="E173" s="269" t="s">
        <v>1</v>
      </c>
      <c r="F173" s="270" t="s">
        <v>470</v>
      </c>
      <c r="G173" s="268"/>
      <c r="H173" s="269" t="s">
        <v>1</v>
      </c>
      <c r="I173" s="271"/>
      <c r="J173" s="268"/>
      <c r="K173" s="268"/>
      <c r="L173" s="272"/>
      <c r="M173" s="273"/>
      <c r="N173" s="274"/>
      <c r="O173" s="274"/>
      <c r="P173" s="274"/>
      <c r="Q173" s="274"/>
      <c r="R173" s="274"/>
      <c r="S173" s="274"/>
      <c r="T173" s="27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6" t="s">
        <v>148</v>
      </c>
      <c r="AU173" s="276" t="s">
        <v>88</v>
      </c>
      <c r="AV173" s="14" t="s">
        <v>86</v>
      </c>
      <c r="AW173" s="14" t="s">
        <v>33</v>
      </c>
      <c r="AX173" s="14" t="s">
        <v>78</v>
      </c>
      <c r="AY173" s="276" t="s">
        <v>139</v>
      </c>
    </row>
    <row r="174" s="13" customFormat="1">
      <c r="A174" s="13"/>
      <c r="B174" s="255"/>
      <c r="C174" s="256"/>
      <c r="D174" s="257" t="s">
        <v>148</v>
      </c>
      <c r="E174" s="258" t="s">
        <v>1</v>
      </c>
      <c r="F174" s="259" t="s">
        <v>506</v>
      </c>
      <c r="G174" s="256"/>
      <c r="H174" s="260">
        <v>17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148</v>
      </c>
      <c r="AU174" s="266" t="s">
        <v>88</v>
      </c>
      <c r="AV174" s="13" t="s">
        <v>88</v>
      </c>
      <c r="AW174" s="13" t="s">
        <v>33</v>
      </c>
      <c r="AX174" s="13" t="s">
        <v>78</v>
      </c>
      <c r="AY174" s="266" t="s">
        <v>139</v>
      </c>
    </row>
    <row r="175" s="14" customFormat="1">
      <c r="A175" s="14"/>
      <c r="B175" s="267"/>
      <c r="C175" s="268"/>
      <c r="D175" s="257" t="s">
        <v>148</v>
      </c>
      <c r="E175" s="269" t="s">
        <v>1</v>
      </c>
      <c r="F175" s="270" t="s">
        <v>472</v>
      </c>
      <c r="G175" s="268"/>
      <c r="H175" s="269" t="s">
        <v>1</v>
      </c>
      <c r="I175" s="271"/>
      <c r="J175" s="268"/>
      <c r="K175" s="268"/>
      <c r="L175" s="272"/>
      <c r="M175" s="273"/>
      <c r="N175" s="274"/>
      <c r="O175" s="274"/>
      <c r="P175" s="274"/>
      <c r="Q175" s="274"/>
      <c r="R175" s="274"/>
      <c r="S175" s="274"/>
      <c r="T175" s="27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6" t="s">
        <v>148</v>
      </c>
      <c r="AU175" s="276" t="s">
        <v>88</v>
      </c>
      <c r="AV175" s="14" t="s">
        <v>86</v>
      </c>
      <c r="AW175" s="14" t="s">
        <v>33</v>
      </c>
      <c r="AX175" s="14" t="s">
        <v>78</v>
      </c>
      <c r="AY175" s="276" t="s">
        <v>139</v>
      </c>
    </row>
    <row r="176" s="13" customFormat="1">
      <c r="A176" s="13"/>
      <c r="B176" s="255"/>
      <c r="C176" s="256"/>
      <c r="D176" s="257" t="s">
        <v>148</v>
      </c>
      <c r="E176" s="258" t="s">
        <v>1</v>
      </c>
      <c r="F176" s="259" t="s">
        <v>507</v>
      </c>
      <c r="G176" s="256"/>
      <c r="H176" s="260">
        <v>104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148</v>
      </c>
      <c r="AU176" s="266" t="s">
        <v>88</v>
      </c>
      <c r="AV176" s="13" t="s">
        <v>88</v>
      </c>
      <c r="AW176" s="13" t="s">
        <v>33</v>
      </c>
      <c r="AX176" s="13" t="s">
        <v>78</v>
      </c>
      <c r="AY176" s="266" t="s">
        <v>139</v>
      </c>
    </row>
    <row r="177" s="14" customFormat="1">
      <c r="A177" s="14"/>
      <c r="B177" s="267"/>
      <c r="C177" s="268"/>
      <c r="D177" s="257" t="s">
        <v>148</v>
      </c>
      <c r="E177" s="269" t="s">
        <v>1</v>
      </c>
      <c r="F177" s="270" t="s">
        <v>474</v>
      </c>
      <c r="G177" s="268"/>
      <c r="H177" s="269" t="s">
        <v>1</v>
      </c>
      <c r="I177" s="271"/>
      <c r="J177" s="268"/>
      <c r="K177" s="268"/>
      <c r="L177" s="272"/>
      <c r="M177" s="273"/>
      <c r="N177" s="274"/>
      <c r="O177" s="274"/>
      <c r="P177" s="274"/>
      <c r="Q177" s="274"/>
      <c r="R177" s="274"/>
      <c r="S177" s="274"/>
      <c r="T177" s="27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6" t="s">
        <v>148</v>
      </c>
      <c r="AU177" s="276" t="s">
        <v>88</v>
      </c>
      <c r="AV177" s="14" t="s">
        <v>86</v>
      </c>
      <c r="AW177" s="14" t="s">
        <v>33</v>
      </c>
      <c r="AX177" s="14" t="s">
        <v>78</v>
      </c>
      <c r="AY177" s="276" t="s">
        <v>139</v>
      </c>
    </row>
    <row r="178" s="13" customFormat="1">
      <c r="A178" s="13"/>
      <c r="B178" s="255"/>
      <c r="C178" s="256"/>
      <c r="D178" s="257" t="s">
        <v>148</v>
      </c>
      <c r="E178" s="258" t="s">
        <v>1</v>
      </c>
      <c r="F178" s="259" t="s">
        <v>508</v>
      </c>
      <c r="G178" s="256"/>
      <c r="H178" s="260">
        <v>103.2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148</v>
      </c>
      <c r="AU178" s="266" t="s">
        <v>88</v>
      </c>
      <c r="AV178" s="13" t="s">
        <v>88</v>
      </c>
      <c r="AW178" s="13" t="s">
        <v>33</v>
      </c>
      <c r="AX178" s="13" t="s">
        <v>78</v>
      </c>
      <c r="AY178" s="266" t="s">
        <v>139</v>
      </c>
    </row>
    <row r="179" s="14" customFormat="1">
      <c r="A179" s="14"/>
      <c r="B179" s="267"/>
      <c r="C179" s="268"/>
      <c r="D179" s="257" t="s">
        <v>148</v>
      </c>
      <c r="E179" s="269" t="s">
        <v>1</v>
      </c>
      <c r="F179" s="270" t="s">
        <v>509</v>
      </c>
      <c r="G179" s="268"/>
      <c r="H179" s="269" t="s">
        <v>1</v>
      </c>
      <c r="I179" s="271"/>
      <c r="J179" s="268"/>
      <c r="K179" s="268"/>
      <c r="L179" s="272"/>
      <c r="M179" s="273"/>
      <c r="N179" s="274"/>
      <c r="O179" s="274"/>
      <c r="P179" s="274"/>
      <c r="Q179" s="274"/>
      <c r="R179" s="274"/>
      <c r="S179" s="274"/>
      <c r="T179" s="27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6" t="s">
        <v>148</v>
      </c>
      <c r="AU179" s="276" t="s">
        <v>88</v>
      </c>
      <c r="AV179" s="14" t="s">
        <v>86</v>
      </c>
      <c r="AW179" s="14" t="s">
        <v>33</v>
      </c>
      <c r="AX179" s="14" t="s">
        <v>78</v>
      </c>
      <c r="AY179" s="276" t="s">
        <v>139</v>
      </c>
    </row>
    <row r="180" s="13" customFormat="1">
      <c r="A180" s="13"/>
      <c r="B180" s="255"/>
      <c r="C180" s="256"/>
      <c r="D180" s="257" t="s">
        <v>148</v>
      </c>
      <c r="E180" s="258" t="s">
        <v>1</v>
      </c>
      <c r="F180" s="259" t="s">
        <v>510</v>
      </c>
      <c r="G180" s="256"/>
      <c r="H180" s="260">
        <v>20.800000000000001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148</v>
      </c>
      <c r="AU180" s="266" t="s">
        <v>88</v>
      </c>
      <c r="AV180" s="13" t="s">
        <v>88</v>
      </c>
      <c r="AW180" s="13" t="s">
        <v>33</v>
      </c>
      <c r="AX180" s="13" t="s">
        <v>78</v>
      </c>
      <c r="AY180" s="266" t="s">
        <v>139</v>
      </c>
    </row>
    <row r="181" s="15" customFormat="1">
      <c r="A181" s="15"/>
      <c r="B181" s="294"/>
      <c r="C181" s="295"/>
      <c r="D181" s="257" t="s">
        <v>148</v>
      </c>
      <c r="E181" s="296" t="s">
        <v>1</v>
      </c>
      <c r="F181" s="297" t="s">
        <v>476</v>
      </c>
      <c r="G181" s="295"/>
      <c r="H181" s="298">
        <v>339.5</v>
      </c>
      <c r="I181" s="299"/>
      <c r="J181" s="295"/>
      <c r="K181" s="295"/>
      <c r="L181" s="300"/>
      <c r="M181" s="301"/>
      <c r="N181" s="302"/>
      <c r="O181" s="302"/>
      <c r="P181" s="302"/>
      <c r="Q181" s="302"/>
      <c r="R181" s="302"/>
      <c r="S181" s="302"/>
      <c r="T181" s="30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304" t="s">
        <v>148</v>
      </c>
      <c r="AU181" s="304" t="s">
        <v>88</v>
      </c>
      <c r="AV181" s="15" t="s">
        <v>146</v>
      </c>
      <c r="AW181" s="15" t="s">
        <v>33</v>
      </c>
      <c r="AX181" s="15" t="s">
        <v>78</v>
      </c>
      <c r="AY181" s="304" t="s">
        <v>139</v>
      </c>
    </row>
    <row r="182" s="14" customFormat="1">
      <c r="A182" s="14"/>
      <c r="B182" s="267"/>
      <c r="C182" s="268"/>
      <c r="D182" s="257" t="s">
        <v>148</v>
      </c>
      <c r="E182" s="269" t="s">
        <v>1</v>
      </c>
      <c r="F182" s="270" t="s">
        <v>624</v>
      </c>
      <c r="G182" s="268"/>
      <c r="H182" s="269" t="s">
        <v>1</v>
      </c>
      <c r="I182" s="271"/>
      <c r="J182" s="268"/>
      <c r="K182" s="268"/>
      <c r="L182" s="272"/>
      <c r="M182" s="273"/>
      <c r="N182" s="274"/>
      <c r="O182" s="274"/>
      <c r="P182" s="274"/>
      <c r="Q182" s="274"/>
      <c r="R182" s="274"/>
      <c r="S182" s="274"/>
      <c r="T182" s="27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6" t="s">
        <v>148</v>
      </c>
      <c r="AU182" s="276" t="s">
        <v>88</v>
      </c>
      <c r="AV182" s="14" t="s">
        <v>86</v>
      </c>
      <c r="AW182" s="14" t="s">
        <v>33</v>
      </c>
      <c r="AX182" s="14" t="s">
        <v>78</v>
      </c>
      <c r="AY182" s="276" t="s">
        <v>139</v>
      </c>
    </row>
    <row r="183" s="14" customFormat="1">
      <c r="A183" s="14"/>
      <c r="B183" s="267"/>
      <c r="C183" s="268"/>
      <c r="D183" s="257" t="s">
        <v>148</v>
      </c>
      <c r="E183" s="269" t="s">
        <v>1</v>
      </c>
      <c r="F183" s="270" t="s">
        <v>464</v>
      </c>
      <c r="G183" s="268"/>
      <c r="H183" s="269" t="s">
        <v>1</v>
      </c>
      <c r="I183" s="271"/>
      <c r="J183" s="268"/>
      <c r="K183" s="268"/>
      <c r="L183" s="272"/>
      <c r="M183" s="273"/>
      <c r="N183" s="274"/>
      <c r="O183" s="274"/>
      <c r="P183" s="274"/>
      <c r="Q183" s="274"/>
      <c r="R183" s="274"/>
      <c r="S183" s="274"/>
      <c r="T183" s="27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6" t="s">
        <v>148</v>
      </c>
      <c r="AU183" s="276" t="s">
        <v>88</v>
      </c>
      <c r="AV183" s="14" t="s">
        <v>86</v>
      </c>
      <c r="AW183" s="14" t="s">
        <v>33</v>
      </c>
      <c r="AX183" s="14" t="s">
        <v>78</v>
      </c>
      <c r="AY183" s="276" t="s">
        <v>139</v>
      </c>
    </row>
    <row r="184" s="13" customFormat="1">
      <c r="A184" s="13"/>
      <c r="B184" s="255"/>
      <c r="C184" s="256"/>
      <c r="D184" s="257" t="s">
        <v>148</v>
      </c>
      <c r="E184" s="258" t="s">
        <v>1</v>
      </c>
      <c r="F184" s="259" t="s">
        <v>641</v>
      </c>
      <c r="G184" s="256"/>
      <c r="H184" s="260">
        <v>35.100000000000001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148</v>
      </c>
      <c r="AU184" s="266" t="s">
        <v>88</v>
      </c>
      <c r="AV184" s="13" t="s">
        <v>88</v>
      </c>
      <c r="AW184" s="13" t="s">
        <v>33</v>
      </c>
      <c r="AX184" s="13" t="s">
        <v>78</v>
      </c>
      <c r="AY184" s="266" t="s">
        <v>139</v>
      </c>
    </row>
    <row r="185" s="14" customFormat="1">
      <c r="A185" s="14"/>
      <c r="B185" s="267"/>
      <c r="C185" s="268"/>
      <c r="D185" s="257" t="s">
        <v>148</v>
      </c>
      <c r="E185" s="269" t="s">
        <v>1</v>
      </c>
      <c r="F185" s="270" t="s">
        <v>466</v>
      </c>
      <c r="G185" s="268"/>
      <c r="H185" s="269" t="s">
        <v>1</v>
      </c>
      <c r="I185" s="271"/>
      <c r="J185" s="268"/>
      <c r="K185" s="268"/>
      <c r="L185" s="272"/>
      <c r="M185" s="273"/>
      <c r="N185" s="274"/>
      <c r="O185" s="274"/>
      <c r="P185" s="274"/>
      <c r="Q185" s="274"/>
      <c r="R185" s="274"/>
      <c r="S185" s="274"/>
      <c r="T185" s="27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6" t="s">
        <v>148</v>
      </c>
      <c r="AU185" s="276" t="s">
        <v>88</v>
      </c>
      <c r="AV185" s="14" t="s">
        <v>86</v>
      </c>
      <c r="AW185" s="14" t="s">
        <v>33</v>
      </c>
      <c r="AX185" s="14" t="s">
        <v>78</v>
      </c>
      <c r="AY185" s="276" t="s">
        <v>139</v>
      </c>
    </row>
    <row r="186" s="13" customFormat="1">
      <c r="A186" s="13"/>
      <c r="B186" s="255"/>
      <c r="C186" s="256"/>
      <c r="D186" s="257" t="s">
        <v>148</v>
      </c>
      <c r="E186" s="258" t="s">
        <v>1</v>
      </c>
      <c r="F186" s="259" t="s">
        <v>642</v>
      </c>
      <c r="G186" s="256"/>
      <c r="H186" s="260">
        <v>31.199999999999999</v>
      </c>
      <c r="I186" s="261"/>
      <c r="J186" s="256"/>
      <c r="K186" s="256"/>
      <c r="L186" s="262"/>
      <c r="M186" s="263"/>
      <c r="N186" s="264"/>
      <c r="O186" s="264"/>
      <c r="P186" s="264"/>
      <c r="Q186" s="264"/>
      <c r="R186" s="264"/>
      <c r="S186" s="264"/>
      <c r="T186" s="26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6" t="s">
        <v>148</v>
      </c>
      <c r="AU186" s="266" t="s">
        <v>88</v>
      </c>
      <c r="AV186" s="13" t="s">
        <v>88</v>
      </c>
      <c r="AW186" s="13" t="s">
        <v>33</v>
      </c>
      <c r="AX186" s="13" t="s">
        <v>78</v>
      </c>
      <c r="AY186" s="266" t="s">
        <v>139</v>
      </c>
    </row>
    <row r="187" s="13" customFormat="1">
      <c r="A187" s="13"/>
      <c r="B187" s="255"/>
      <c r="C187" s="256"/>
      <c r="D187" s="257" t="s">
        <v>148</v>
      </c>
      <c r="E187" s="258" t="s">
        <v>1</v>
      </c>
      <c r="F187" s="259" t="s">
        <v>643</v>
      </c>
      <c r="G187" s="256"/>
      <c r="H187" s="260">
        <v>23.920000000000002</v>
      </c>
      <c r="I187" s="261"/>
      <c r="J187" s="256"/>
      <c r="K187" s="256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148</v>
      </c>
      <c r="AU187" s="266" t="s">
        <v>88</v>
      </c>
      <c r="AV187" s="13" t="s">
        <v>88</v>
      </c>
      <c r="AW187" s="13" t="s">
        <v>33</v>
      </c>
      <c r="AX187" s="13" t="s">
        <v>78</v>
      </c>
      <c r="AY187" s="266" t="s">
        <v>139</v>
      </c>
    </row>
    <row r="188" s="15" customFormat="1">
      <c r="A188" s="15"/>
      <c r="B188" s="294"/>
      <c r="C188" s="295"/>
      <c r="D188" s="257" t="s">
        <v>148</v>
      </c>
      <c r="E188" s="296" t="s">
        <v>1</v>
      </c>
      <c r="F188" s="297" t="s">
        <v>476</v>
      </c>
      <c r="G188" s="295"/>
      <c r="H188" s="298">
        <v>90.219999999999999</v>
      </c>
      <c r="I188" s="299"/>
      <c r="J188" s="295"/>
      <c r="K188" s="295"/>
      <c r="L188" s="300"/>
      <c r="M188" s="301"/>
      <c r="N188" s="302"/>
      <c r="O188" s="302"/>
      <c r="P188" s="302"/>
      <c r="Q188" s="302"/>
      <c r="R188" s="302"/>
      <c r="S188" s="302"/>
      <c r="T188" s="30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304" t="s">
        <v>148</v>
      </c>
      <c r="AU188" s="304" t="s">
        <v>88</v>
      </c>
      <c r="AV188" s="15" t="s">
        <v>146</v>
      </c>
      <c r="AW188" s="15" t="s">
        <v>33</v>
      </c>
      <c r="AX188" s="15" t="s">
        <v>86</v>
      </c>
      <c r="AY188" s="304" t="s">
        <v>139</v>
      </c>
    </row>
    <row r="189" s="2" customFormat="1" ht="16.5" customHeight="1">
      <c r="A189" s="38"/>
      <c r="B189" s="39"/>
      <c r="C189" s="243" t="s">
        <v>177</v>
      </c>
      <c r="D189" s="243" t="s">
        <v>141</v>
      </c>
      <c r="E189" s="244" t="s">
        <v>162</v>
      </c>
      <c r="F189" s="245" t="s">
        <v>200</v>
      </c>
      <c r="G189" s="246" t="s">
        <v>153</v>
      </c>
      <c r="H189" s="247">
        <v>90.219999999999999</v>
      </c>
      <c r="I189" s="248"/>
      <c r="J189" s="247">
        <f>ROUND(I189*H189,2)</f>
        <v>0</v>
      </c>
      <c r="K189" s="245" t="s">
        <v>145</v>
      </c>
      <c r="L189" s="44"/>
      <c r="M189" s="249" t="s">
        <v>1</v>
      </c>
      <c r="N189" s="250" t="s">
        <v>43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146</v>
      </c>
      <c r="AT189" s="253" t="s">
        <v>141</v>
      </c>
      <c r="AU189" s="253" t="s">
        <v>88</v>
      </c>
      <c r="AY189" s="17" t="s">
        <v>139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86</v>
      </c>
      <c r="BK189" s="254">
        <f>ROUND(I189*H189,2)</f>
        <v>0</v>
      </c>
      <c r="BL189" s="17" t="s">
        <v>146</v>
      </c>
      <c r="BM189" s="253" t="s">
        <v>644</v>
      </c>
    </row>
    <row r="190" s="2" customFormat="1">
      <c r="A190" s="38"/>
      <c r="B190" s="39"/>
      <c r="C190" s="40"/>
      <c r="D190" s="257" t="s">
        <v>165</v>
      </c>
      <c r="E190" s="40"/>
      <c r="F190" s="277" t="s">
        <v>166</v>
      </c>
      <c r="G190" s="40"/>
      <c r="H190" s="40"/>
      <c r="I190" s="154"/>
      <c r="J190" s="40"/>
      <c r="K190" s="40"/>
      <c r="L190" s="44"/>
      <c r="M190" s="278"/>
      <c r="N190" s="279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165</v>
      </c>
      <c r="AU190" s="17" t="s">
        <v>88</v>
      </c>
    </row>
    <row r="191" s="13" customFormat="1">
      <c r="A191" s="13"/>
      <c r="B191" s="255"/>
      <c r="C191" s="256"/>
      <c r="D191" s="257" t="s">
        <v>148</v>
      </c>
      <c r="E191" s="258" t="s">
        <v>1</v>
      </c>
      <c r="F191" s="259" t="s">
        <v>645</v>
      </c>
      <c r="G191" s="256"/>
      <c r="H191" s="260">
        <v>90.219999999999999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148</v>
      </c>
      <c r="AU191" s="266" t="s">
        <v>88</v>
      </c>
      <c r="AV191" s="13" t="s">
        <v>88</v>
      </c>
      <c r="AW191" s="13" t="s">
        <v>33</v>
      </c>
      <c r="AX191" s="13" t="s">
        <v>86</v>
      </c>
      <c r="AY191" s="266" t="s">
        <v>139</v>
      </c>
    </row>
    <row r="192" s="2" customFormat="1" ht="16.5" customHeight="1">
      <c r="A192" s="38"/>
      <c r="B192" s="39"/>
      <c r="C192" s="243" t="s">
        <v>182</v>
      </c>
      <c r="D192" s="243" t="s">
        <v>141</v>
      </c>
      <c r="E192" s="244" t="s">
        <v>646</v>
      </c>
      <c r="F192" s="245" t="s">
        <v>486</v>
      </c>
      <c r="G192" s="246" t="s">
        <v>153</v>
      </c>
      <c r="H192" s="247">
        <v>1714.1800000000001</v>
      </c>
      <c r="I192" s="248"/>
      <c r="J192" s="247">
        <f>ROUND(I192*H192,2)</f>
        <v>0</v>
      </c>
      <c r="K192" s="245" t="s">
        <v>145</v>
      </c>
      <c r="L192" s="44"/>
      <c r="M192" s="249" t="s">
        <v>1</v>
      </c>
      <c r="N192" s="250" t="s">
        <v>43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146</v>
      </c>
      <c r="AT192" s="253" t="s">
        <v>141</v>
      </c>
      <c r="AU192" s="253" t="s">
        <v>88</v>
      </c>
      <c r="AY192" s="17" t="s">
        <v>139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86</v>
      </c>
      <c r="BK192" s="254">
        <f>ROUND(I192*H192,2)</f>
        <v>0</v>
      </c>
      <c r="BL192" s="17" t="s">
        <v>146</v>
      </c>
      <c r="BM192" s="253" t="s">
        <v>647</v>
      </c>
    </row>
    <row r="193" s="13" customFormat="1">
      <c r="A193" s="13"/>
      <c r="B193" s="255"/>
      <c r="C193" s="256"/>
      <c r="D193" s="257" t="s">
        <v>148</v>
      </c>
      <c r="E193" s="258" t="s">
        <v>1</v>
      </c>
      <c r="F193" s="259" t="s">
        <v>648</v>
      </c>
      <c r="G193" s="256"/>
      <c r="H193" s="260">
        <v>1714.1800000000001</v>
      </c>
      <c r="I193" s="261"/>
      <c r="J193" s="256"/>
      <c r="K193" s="256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148</v>
      </c>
      <c r="AU193" s="266" t="s">
        <v>88</v>
      </c>
      <c r="AV193" s="13" t="s">
        <v>88</v>
      </c>
      <c r="AW193" s="13" t="s">
        <v>33</v>
      </c>
      <c r="AX193" s="13" t="s">
        <v>86</v>
      </c>
      <c r="AY193" s="266" t="s">
        <v>139</v>
      </c>
    </row>
    <row r="194" s="2" customFormat="1" ht="16.5" customHeight="1">
      <c r="A194" s="38"/>
      <c r="B194" s="39"/>
      <c r="C194" s="243" t="s">
        <v>188</v>
      </c>
      <c r="D194" s="243" t="s">
        <v>141</v>
      </c>
      <c r="E194" s="244" t="s">
        <v>514</v>
      </c>
      <c r="F194" s="245" t="s">
        <v>515</v>
      </c>
      <c r="G194" s="246" t="s">
        <v>153</v>
      </c>
      <c r="H194" s="247">
        <v>66.299999999999997</v>
      </c>
      <c r="I194" s="248"/>
      <c r="J194" s="247">
        <f>ROUND(I194*H194,2)</f>
        <v>0</v>
      </c>
      <c r="K194" s="245" t="s">
        <v>145</v>
      </c>
      <c r="L194" s="44"/>
      <c r="M194" s="249" t="s">
        <v>1</v>
      </c>
      <c r="N194" s="250" t="s">
        <v>43</v>
      </c>
      <c r="O194" s="91"/>
      <c r="P194" s="251">
        <f>O194*H194</f>
        <v>0</v>
      </c>
      <c r="Q194" s="251">
        <v>0</v>
      </c>
      <c r="R194" s="251">
        <f>Q194*H194</f>
        <v>0</v>
      </c>
      <c r="S194" s="251">
        <v>0</v>
      </c>
      <c r="T194" s="25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3" t="s">
        <v>146</v>
      </c>
      <c r="AT194" s="253" t="s">
        <v>141</v>
      </c>
      <c r="AU194" s="253" t="s">
        <v>88</v>
      </c>
      <c r="AY194" s="17" t="s">
        <v>139</v>
      </c>
      <c r="BE194" s="254">
        <f>IF(N194="základní",J194,0)</f>
        <v>0</v>
      </c>
      <c r="BF194" s="254">
        <f>IF(N194="snížená",J194,0)</f>
        <v>0</v>
      </c>
      <c r="BG194" s="254">
        <f>IF(N194="zákl. přenesená",J194,0)</f>
        <v>0</v>
      </c>
      <c r="BH194" s="254">
        <f>IF(N194="sníž. přenesená",J194,0)</f>
        <v>0</v>
      </c>
      <c r="BI194" s="254">
        <f>IF(N194="nulová",J194,0)</f>
        <v>0</v>
      </c>
      <c r="BJ194" s="17" t="s">
        <v>86</v>
      </c>
      <c r="BK194" s="254">
        <f>ROUND(I194*H194,2)</f>
        <v>0</v>
      </c>
      <c r="BL194" s="17" t="s">
        <v>146</v>
      </c>
      <c r="BM194" s="253" t="s">
        <v>649</v>
      </c>
    </row>
    <row r="195" s="14" customFormat="1">
      <c r="A195" s="14"/>
      <c r="B195" s="267"/>
      <c r="C195" s="268"/>
      <c r="D195" s="257" t="s">
        <v>148</v>
      </c>
      <c r="E195" s="269" t="s">
        <v>1</v>
      </c>
      <c r="F195" s="270" t="s">
        <v>624</v>
      </c>
      <c r="G195" s="268"/>
      <c r="H195" s="269" t="s">
        <v>1</v>
      </c>
      <c r="I195" s="271"/>
      <c r="J195" s="268"/>
      <c r="K195" s="268"/>
      <c r="L195" s="272"/>
      <c r="M195" s="273"/>
      <c r="N195" s="274"/>
      <c r="O195" s="274"/>
      <c r="P195" s="274"/>
      <c r="Q195" s="274"/>
      <c r="R195" s="274"/>
      <c r="S195" s="274"/>
      <c r="T195" s="27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6" t="s">
        <v>148</v>
      </c>
      <c r="AU195" s="276" t="s">
        <v>88</v>
      </c>
      <c r="AV195" s="14" t="s">
        <v>86</v>
      </c>
      <c r="AW195" s="14" t="s">
        <v>33</v>
      </c>
      <c r="AX195" s="14" t="s">
        <v>78</v>
      </c>
      <c r="AY195" s="276" t="s">
        <v>139</v>
      </c>
    </row>
    <row r="196" s="14" customFormat="1">
      <c r="A196" s="14"/>
      <c r="B196" s="267"/>
      <c r="C196" s="268"/>
      <c r="D196" s="257" t="s">
        <v>148</v>
      </c>
      <c r="E196" s="269" t="s">
        <v>1</v>
      </c>
      <c r="F196" s="270" t="s">
        <v>464</v>
      </c>
      <c r="G196" s="268"/>
      <c r="H196" s="269" t="s">
        <v>1</v>
      </c>
      <c r="I196" s="271"/>
      <c r="J196" s="268"/>
      <c r="K196" s="268"/>
      <c r="L196" s="272"/>
      <c r="M196" s="273"/>
      <c r="N196" s="274"/>
      <c r="O196" s="274"/>
      <c r="P196" s="274"/>
      <c r="Q196" s="274"/>
      <c r="R196" s="274"/>
      <c r="S196" s="274"/>
      <c r="T196" s="27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6" t="s">
        <v>148</v>
      </c>
      <c r="AU196" s="276" t="s">
        <v>88</v>
      </c>
      <c r="AV196" s="14" t="s">
        <v>86</v>
      </c>
      <c r="AW196" s="14" t="s">
        <v>33</v>
      </c>
      <c r="AX196" s="14" t="s">
        <v>78</v>
      </c>
      <c r="AY196" s="276" t="s">
        <v>139</v>
      </c>
    </row>
    <row r="197" s="13" customFormat="1">
      <c r="A197" s="13"/>
      <c r="B197" s="255"/>
      <c r="C197" s="256"/>
      <c r="D197" s="257" t="s">
        <v>148</v>
      </c>
      <c r="E197" s="258" t="s">
        <v>1</v>
      </c>
      <c r="F197" s="259" t="s">
        <v>641</v>
      </c>
      <c r="G197" s="256"/>
      <c r="H197" s="260">
        <v>35.100000000000001</v>
      </c>
      <c r="I197" s="261"/>
      <c r="J197" s="256"/>
      <c r="K197" s="256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148</v>
      </c>
      <c r="AU197" s="266" t="s">
        <v>88</v>
      </c>
      <c r="AV197" s="13" t="s">
        <v>88</v>
      </c>
      <c r="AW197" s="13" t="s">
        <v>33</v>
      </c>
      <c r="AX197" s="13" t="s">
        <v>78</v>
      </c>
      <c r="AY197" s="266" t="s">
        <v>139</v>
      </c>
    </row>
    <row r="198" s="14" customFormat="1">
      <c r="A198" s="14"/>
      <c r="B198" s="267"/>
      <c r="C198" s="268"/>
      <c r="D198" s="257" t="s">
        <v>148</v>
      </c>
      <c r="E198" s="269" t="s">
        <v>1</v>
      </c>
      <c r="F198" s="270" t="s">
        <v>466</v>
      </c>
      <c r="G198" s="268"/>
      <c r="H198" s="269" t="s">
        <v>1</v>
      </c>
      <c r="I198" s="271"/>
      <c r="J198" s="268"/>
      <c r="K198" s="268"/>
      <c r="L198" s="272"/>
      <c r="M198" s="273"/>
      <c r="N198" s="274"/>
      <c r="O198" s="274"/>
      <c r="P198" s="274"/>
      <c r="Q198" s="274"/>
      <c r="R198" s="274"/>
      <c r="S198" s="274"/>
      <c r="T198" s="27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6" t="s">
        <v>148</v>
      </c>
      <c r="AU198" s="276" t="s">
        <v>88</v>
      </c>
      <c r="AV198" s="14" t="s">
        <v>86</v>
      </c>
      <c r="AW198" s="14" t="s">
        <v>33</v>
      </c>
      <c r="AX198" s="14" t="s">
        <v>78</v>
      </c>
      <c r="AY198" s="276" t="s">
        <v>139</v>
      </c>
    </row>
    <row r="199" s="13" customFormat="1">
      <c r="A199" s="13"/>
      <c r="B199" s="255"/>
      <c r="C199" s="256"/>
      <c r="D199" s="257" t="s">
        <v>148</v>
      </c>
      <c r="E199" s="258" t="s">
        <v>1</v>
      </c>
      <c r="F199" s="259" t="s">
        <v>642</v>
      </c>
      <c r="G199" s="256"/>
      <c r="H199" s="260">
        <v>31.199999999999999</v>
      </c>
      <c r="I199" s="261"/>
      <c r="J199" s="256"/>
      <c r="K199" s="256"/>
      <c r="L199" s="262"/>
      <c r="M199" s="263"/>
      <c r="N199" s="264"/>
      <c r="O199" s="264"/>
      <c r="P199" s="264"/>
      <c r="Q199" s="264"/>
      <c r="R199" s="264"/>
      <c r="S199" s="264"/>
      <c r="T199" s="26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6" t="s">
        <v>148</v>
      </c>
      <c r="AU199" s="266" t="s">
        <v>88</v>
      </c>
      <c r="AV199" s="13" t="s">
        <v>88</v>
      </c>
      <c r="AW199" s="13" t="s">
        <v>33</v>
      </c>
      <c r="AX199" s="13" t="s">
        <v>78</v>
      </c>
      <c r="AY199" s="266" t="s">
        <v>139</v>
      </c>
    </row>
    <row r="200" s="15" customFormat="1">
      <c r="A200" s="15"/>
      <c r="B200" s="294"/>
      <c r="C200" s="295"/>
      <c r="D200" s="257" t="s">
        <v>148</v>
      </c>
      <c r="E200" s="296" t="s">
        <v>1</v>
      </c>
      <c r="F200" s="297" t="s">
        <v>476</v>
      </c>
      <c r="G200" s="295"/>
      <c r="H200" s="298">
        <v>66.299999999999997</v>
      </c>
      <c r="I200" s="299"/>
      <c r="J200" s="295"/>
      <c r="K200" s="295"/>
      <c r="L200" s="300"/>
      <c r="M200" s="301"/>
      <c r="N200" s="302"/>
      <c r="O200" s="302"/>
      <c r="P200" s="302"/>
      <c r="Q200" s="302"/>
      <c r="R200" s="302"/>
      <c r="S200" s="302"/>
      <c r="T200" s="30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304" t="s">
        <v>148</v>
      </c>
      <c r="AU200" s="304" t="s">
        <v>88</v>
      </c>
      <c r="AV200" s="15" t="s">
        <v>146</v>
      </c>
      <c r="AW200" s="15" t="s">
        <v>33</v>
      </c>
      <c r="AX200" s="15" t="s">
        <v>86</v>
      </c>
      <c r="AY200" s="304" t="s">
        <v>139</v>
      </c>
    </row>
    <row r="201" s="2" customFormat="1" ht="16.5" customHeight="1">
      <c r="A201" s="38"/>
      <c r="B201" s="39"/>
      <c r="C201" s="280" t="s">
        <v>194</v>
      </c>
      <c r="D201" s="280" t="s">
        <v>218</v>
      </c>
      <c r="E201" s="281" t="s">
        <v>517</v>
      </c>
      <c r="F201" s="282" t="s">
        <v>560</v>
      </c>
      <c r="G201" s="283" t="s">
        <v>271</v>
      </c>
      <c r="H201" s="284">
        <v>132.59999999999999</v>
      </c>
      <c r="I201" s="285"/>
      <c r="J201" s="284">
        <f>ROUND(I201*H201,2)</f>
        <v>0</v>
      </c>
      <c r="K201" s="282" t="s">
        <v>145</v>
      </c>
      <c r="L201" s="286"/>
      <c r="M201" s="287" t="s">
        <v>1</v>
      </c>
      <c r="N201" s="288" t="s">
        <v>43</v>
      </c>
      <c r="O201" s="91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3" t="s">
        <v>182</v>
      </c>
      <c r="AT201" s="253" t="s">
        <v>218</v>
      </c>
      <c r="AU201" s="253" t="s">
        <v>88</v>
      </c>
      <c r="AY201" s="17" t="s">
        <v>139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7" t="s">
        <v>86</v>
      </c>
      <c r="BK201" s="254">
        <f>ROUND(I201*H201,2)</f>
        <v>0</v>
      </c>
      <c r="BL201" s="17" t="s">
        <v>146</v>
      </c>
      <c r="BM201" s="253" t="s">
        <v>650</v>
      </c>
    </row>
    <row r="202" s="13" customFormat="1">
      <c r="A202" s="13"/>
      <c r="B202" s="255"/>
      <c r="C202" s="256"/>
      <c r="D202" s="257" t="s">
        <v>148</v>
      </c>
      <c r="E202" s="258" t="s">
        <v>1</v>
      </c>
      <c r="F202" s="259" t="s">
        <v>651</v>
      </c>
      <c r="G202" s="256"/>
      <c r="H202" s="260">
        <v>132.59999999999999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148</v>
      </c>
      <c r="AU202" s="266" t="s">
        <v>88</v>
      </c>
      <c r="AV202" s="13" t="s">
        <v>88</v>
      </c>
      <c r="AW202" s="13" t="s">
        <v>33</v>
      </c>
      <c r="AX202" s="13" t="s">
        <v>86</v>
      </c>
      <c r="AY202" s="266" t="s">
        <v>139</v>
      </c>
    </row>
    <row r="203" s="2" customFormat="1" ht="16.5" customHeight="1">
      <c r="A203" s="38"/>
      <c r="B203" s="39"/>
      <c r="C203" s="243" t="s">
        <v>198</v>
      </c>
      <c r="D203" s="243" t="s">
        <v>141</v>
      </c>
      <c r="E203" s="244" t="s">
        <v>652</v>
      </c>
      <c r="F203" s="245" t="s">
        <v>653</v>
      </c>
      <c r="G203" s="246" t="s">
        <v>144</v>
      </c>
      <c r="H203" s="247">
        <v>119.59999999999999</v>
      </c>
      <c r="I203" s="248"/>
      <c r="J203" s="247">
        <f>ROUND(I203*H203,2)</f>
        <v>0</v>
      </c>
      <c r="K203" s="245" t="s">
        <v>1</v>
      </c>
      <c r="L203" s="44"/>
      <c r="M203" s="249" t="s">
        <v>1</v>
      </c>
      <c r="N203" s="250" t="s">
        <v>43</v>
      </c>
      <c r="O203" s="91"/>
      <c r="P203" s="251">
        <f>O203*H203</f>
        <v>0</v>
      </c>
      <c r="Q203" s="251">
        <v>0</v>
      </c>
      <c r="R203" s="251">
        <f>Q203*H203</f>
        <v>0</v>
      </c>
      <c r="S203" s="251">
        <v>0</v>
      </c>
      <c r="T203" s="25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3" t="s">
        <v>146</v>
      </c>
      <c r="AT203" s="253" t="s">
        <v>141</v>
      </c>
      <c r="AU203" s="253" t="s">
        <v>88</v>
      </c>
      <c r="AY203" s="17" t="s">
        <v>139</v>
      </c>
      <c r="BE203" s="254">
        <f>IF(N203="základní",J203,0)</f>
        <v>0</v>
      </c>
      <c r="BF203" s="254">
        <f>IF(N203="snížená",J203,0)</f>
        <v>0</v>
      </c>
      <c r="BG203" s="254">
        <f>IF(N203="zákl. přenesená",J203,0)</f>
        <v>0</v>
      </c>
      <c r="BH203" s="254">
        <f>IF(N203="sníž. přenesená",J203,0)</f>
        <v>0</v>
      </c>
      <c r="BI203" s="254">
        <f>IF(N203="nulová",J203,0)</f>
        <v>0</v>
      </c>
      <c r="BJ203" s="17" t="s">
        <v>86</v>
      </c>
      <c r="BK203" s="254">
        <f>ROUND(I203*H203,2)</f>
        <v>0</v>
      </c>
      <c r="BL203" s="17" t="s">
        <v>146</v>
      </c>
      <c r="BM203" s="253" t="s">
        <v>654</v>
      </c>
    </row>
    <row r="204" s="14" customFormat="1">
      <c r="A204" s="14"/>
      <c r="B204" s="267"/>
      <c r="C204" s="268"/>
      <c r="D204" s="257" t="s">
        <v>148</v>
      </c>
      <c r="E204" s="269" t="s">
        <v>1</v>
      </c>
      <c r="F204" s="270" t="s">
        <v>653</v>
      </c>
      <c r="G204" s="268"/>
      <c r="H204" s="269" t="s">
        <v>1</v>
      </c>
      <c r="I204" s="271"/>
      <c r="J204" s="268"/>
      <c r="K204" s="268"/>
      <c r="L204" s="272"/>
      <c r="M204" s="273"/>
      <c r="N204" s="274"/>
      <c r="O204" s="274"/>
      <c r="P204" s="274"/>
      <c r="Q204" s="274"/>
      <c r="R204" s="274"/>
      <c r="S204" s="274"/>
      <c r="T204" s="27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6" t="s">
        <v>148</v>
      </c>
      <c r="AU204" s="276" t="s">
        <v>88</v>
      </c>
      <c r="AV204" s="14" t="s">
        <v>86</v>
      </c>
      <c r="AW204" s="14" t="s">
        <v>33</v>
      </c>
      <c r="AX204" s="14" t="s">
        <v>78</v>
      </c>
      <c r="AY204" s="276" t="s">
        <v>139</v>
      </c>
    </row>
    <row r="205" s="14" customFormat="1">
      <c r="A205" s="14"/>
      <c r="B205" s="267"/>
      <c r="C205" s="268"/>
      <c r="D205" s="257" t="s">
        <v>148</v>
      </c>
      <c r="E205" s="269" t="s">
        <v>1</v>
      </c>
      <c r="F205" s="270" t="s">
        <v>624</v>
      </c>
      <c r="G205" s="268"/>
      <c r="H205" s="269" t="s">
        <v>1</v>
      </c>
      <c r="I205" s="271"/>
      <c r="J205" s="268"/>
      <c r="K205" s="268"/>
      <c r="L205" s="272"/>
      <c r="M205" s="273"/>
      <c r="N205" s="274"/>
      <c r="O205" s="274"/>
      <c r="P205" s="274"/>
      <c r="Q205" s="274"/>
      <c r="R205" s="274"/>
      <c r="S205" s="274"/>
      <c r="T205" s="27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6" t="s">
        <v>148</v>
      </c>
      <c r="AU205" s="276" t="s">
        <v>88</v>
      </c>
      <c r="AV205" s="14" t="s">
        <v>86</v>
      </c>
      <c r="AW205" s="14" t="s">
        <v>33</v>
      </c>
      <c r="AX205" s="14" t="s">
        <v>78</v>
      </c>
      <c r="AY205" s="276" t="s">
        <v>139</v>
      </c>
    </row>
    <row r="206" s="13" customFormat="1">
      <c r="A206" s="13"/>
      <c r="B206" s="255"/>
      <c r="C206" s="256"/>
      <c r="D206" s="257" t="s">
        <v>148</v>
      </c>
      <c r="E206" s="258" t="s">
        <v>1</v>
      </c>
      <c r="F206" s="259" t="s">
        <v>655</v>
      </c>
      <c r="G206" s="256"/>
      <c r="H206" s="260">
        <v>119.59999999999999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148</v>
      </c>
      <c r="AU206" s="266" t="s">
        <v>88</v>
      </c>
      <c r="AV206" s="13" t="s">
        <v>88</v>
      </c>
      <c r="AW206" s="13" t="s">
        <v>33</v>
      </c>
      <c r="AX206" s="13" t="s">
        <v>78</v>
      </c>
      <c r="AY206" s="266" t="s">
        <v>139</v>
      </c>
    </row>
    <row r="207" s="15" customFormat="1">
      <c r="A207" s="15"/>
      <c r="B207" s="294"/>
      <c r="C207" s="295"/>
      <c r="D207" s="257" t="s">
        <v>148</v>
      </c>
      <c r="E207" s="296" t="s">
        <v>1</v>
      </c>
      <c r="F207" s="297" t="s">
        <v>476</v>
      </c>
      <c r="G207" s="295"/>
      <c r="H207" s="298">
        <v>119.59999999999999</v>
      </c>
      <c r="I207" s="299"/>
      <c r="J207" s="295"/>
      <c r="K207" s="295"/>
      <c r="L207" s="300"/>
      <c r="M207" s="301"/>
      <c r="N207" s="302"/>
      <c r="O207" s="302"/>
      <c r="P207" s="302"/>
      <c r="Q207" s="302"/>
      <c r="R207" s="302"/>
      <c r="S207" s="302"/>
      <c r="T207" s="30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304" t="s">
        <v>148</v>
      </c>
      <c r="AU207" s="304" t="s">
        <v>88</v>
      </c>
      <c r="AV207" s="15" t="s">
        <v>146</v>
      </c>
      <c r="AW207" s="15" t="s">
        <v>33</v>
      </c>
      <c r="AX207" s="15" t="s">
        <v>86</v>
      </c>
      <c r="AY207" s="304" t="s">
        <v>139</v>
      </c>
    </row>
    <row r="208" s="2" customFormat="1" ht="16.5" customHeight="1">
      <c r="A208" s="38"/>
      <c r="B208" s="39"/>
      <c r="C208" s="280" t="s">
        <v>203</v>
      </c>
      <c r="D208" s="280" t="s">
        <v>218</v>
      </c>
      <c r="E208" s="281" t="s">
        <v>656</v>
      </c>
      <c r="F208" s="282" t="s">
        <v>657</v>
      </c>
      <c r="G208" s="283" t="s">
        <v>271</v>
      </c>
      <c r="H208" s="284">
        <v>23.920000000000002</v>
      </c>
      <c r="I208" s="285"/>
      <c r="J208" s="284">
        <f>ROUND(I208*H208,2)</f>
        <v>0</v>
      </c>
      <c r="K208" s="282" t="s">
        <v>145</v>
      </c>
      <c r="L208" s="286"/>
      <c r="M208" s="287" t="s">
        <v>1</v>
      </c>
      <c r="N208" s="288" t="s">
        <v>43</v>
      </c>
      <c r="O208" s="91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3" t="s">
        <v>182</v>
      </c>
      <c r="AT208" s="253" t="s">
        <v>218</v>
      </c>
      <c r="AU208" s="253" t="s">
        <v>88</v>
      </c>
      <c r="AY208" s="17" t="s">
        <v>139</v>
      </c>
      <c r="BE208" s="254">
        <f>IF(N208="základní",J208,0)</f>
        <v>0</v>
      </c>
      <c r="BF208" s="254">
        <f>IF(N208="snížená",J208,0)</f>
        <v>0</v>
      </c>
      <c r="BG208" s="254">
        <f>IF(N208="zákl. přenesená",J208,0)</f>
        <v>0</v>
      </c>
      <c r="BH208" s="254">
        <f>IF(N208="sníž. přenesená",J208,0)</f>
        <v>0</v>
      </c>
      <c r="BI208" s="254">
        <f>IF(N208="nulová",J208,0)</f>
        <v>0</v>
      </c>
      <c r="BJ208" s="17" t="s">
        <v>86</v>
      </c>
      <c r="BK208" s="254">
        <f>ROUND(I208*H208,2)</f>
        <v>0</v>
      </c>
      <c r="BL208" s="17" t="s">
        <v>146</v>
      </c>
      <c r="BM208" s="253" t="s">
        <v>658</v>
      </c>
    </row>
    <row r="209" s="13" customFormat="1">
      <c r="A209" s="13"/>
      <c r="B209" s="255"/>
      <c r="C209" s="256"/>
      <c r="D209" s="257" t="s">
        <v>148</v>
      </c>
      <c r="E209" s="258" t="s">
        <v>1</v>
      </c>
      <c r="F209" s="259" t="s">
        <v>659</v>
      </c>
      <c r="G209" s="256"/>
      <c r="H209" s="260">
        <v>23.920000000000002</v>
      </c>
      <c r="I209" s="261"/>
      <c r="J209" s="256"/>
      <c r="K209" s="256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148</v>
      </c>
      <c r="AU209" s="266" t="s">
        <v>88</v>
      </c>
      <c r="AV209" s="13" t="s">
        <v>88</v>
      </c>
      <c r="AW209" s="13" t="s">
        <v>33</v>
      </c>
      <c r="AX209" s="13" t="s">
        <v>86</v>
      </c>
      <c r="AY209" s="266" t="s">
        <v>139</v>
      </c>
    </row>
    <row r="210" s="2" customFormat="1" ht="16.5" customHeight="1">
      <c r="A210" s="38"/>
      <c r="B210" s="39"/>
      <c r="C210" s="243" t="s">
        <v>208</v>
      </c>
      <c r="D210" s="243" t="s">
        <v>141</v>
      </c>
      <c r="E210" s="244" t="s">
        <v>215</v>
      </c>
      <c r="F210" s="245" t="s">
        <v>216</v>
      </c>
      <c r="G210" s="246" t="s">
        <v>144</v>
      </c>
      <c r="H210" s="247">
        <v>119.59999999999999</v>
      </c>
      <c r="I210" s="248"/>
      <c r="J210" s="247">
        <f>ROUND(I210*H210,2)</f>
        <v>0</v>
      </c>
      <c r="K210" s="245" t="s">
        <v>145</v>
      </c>
      <c r="L210" s="44"/>
      <c r="M210" s="249" t="s">
        <v>1</v>
      </c>
      <c r="N210" s="250" t="s">
        <v>43</v>
      </c>
      <c r="O210" s="91"/>
      <c r="P210" s="251">
        <f>O210*H210</f>
        <v>0</v>
      </c>
      <c r="Q210" s="251">
        <v>0</v>
      </c>
      <c r="R210" s="251">
        <f>Q210*H210</f>
        <v>0</v>
      </c>
      <c r="S210" s="251">
        <v>0</v>
      </c>
      <c r="T210" s="25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3" t="s">
        <v>146</v>
      </c>
      <c r="AT210" s="253" t="s">
        <v>141</v>
      </c>
      <c r="AU210" s="253" t="s">
        <v>88</v>
      </c>
      <c r="AY210" s="17" t="s">
        <v>139</v>
      </c>
      <c r="BE210" s="254">
        <f>IF(N210="základní",J210,0)</f>
        <v>0</v>
      </c>
      <c r="BF210" s="254">
        <f>IF(N210="snížená",J210,0)</f>
        <v>0</v>
      </c>
      <c r="BG210" s="254">
        <f>IF(N210="zákl. přenesená",J210,0)</f>
        <v>0</v>
      </c>
      <c r="BH210" s="254">
        <f>IF(N210="sníž. přenesená",J210,0)</f>
        <v>0</v>
      </c>
      <c r="BI210" s="254">
        <f>IF(N210="nulová",J210,0)</f>
        <v>0</v>
      </c>
      <c r="BJ210" s="17" t="s">
        <v>86</v>
      </c>
      <c r="BK210" s="254">
        <f>ROUND(I210*H210,2)</f>
        <v>0</v>
      </c>
      <c r="BL210" s="17" t="s">
        <v>146</v>
      </c>
      <c r="BM210" s="253" t="s">
        <v>660</v>
      </c>
    </row>
    <row r="211" s="14" customFormat="1">
      <c r="A211" s="14"/>
      <c r="B211" s="267"/>
      <c r="C211" s="268"/>
      <c r="D211" s="257" t="s">
        <v>148</v>
      </c>
      <c r="E211" s="269" t="s">
        <v>1</v>
      </c>
      <c r="F211" s="270" t="s">
        <v>216</v>
      </c>
      <c r="G211" s="268"/>
      <c r="H211" s="269" t="s">
        <v>1</v>
      </c>
      <c r="I211" s="271"/>
      <c r="J211" s="268"/>
      <c r="K211" s="268"/>
      <c r="L211" s="272"/>
      <c r="M211" s="273"/>
      <c r="N211" s="274"/>
      <c r="O211" s="274"/>
      <c r="P211" s="274"/>
      <c r="Q211" s="274"/>
      <c r="R211" s="274"/>
      <c r="S211" s="274"/>
      <c r="T211" s="27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6" t="s">
        <v>148</v>
      </c>
      <c r="AU211" s="276" t="s">
        <v>88</v>
      </c>
      <c r="AV211" s="14" t="s">
        <v>86</v>
      </c>
      <c r="AW211" s="14" t="s">
        <v>33</v>
      </c>
      <c r="AX211" s="14" t="s">
        <v>78</v>
      </c>
      <c r="AY211" s="276" t="s">
        <v>139</v>
      </c>
    </row>
    <row r="212" s="14" customFormat="1">
      <c r="A212" s="14"/>
      <c r="B212" s="267"/>
      <c r="C212" s="268"/>
      <c r="D212" s="257" t="s">
        <v>148</v>
      </c>
      <c r="E212" s="269" t="s">
        <v>1</v>
      </c>
      <c r="F212" s="270" t="s">
        <v>624</v>
      </c>
      <c r="G212" s="268"/>
      <c r="H212" s="269" t="s">
        <v>1</v>
      </c>
      <c r="I212" s="271"/>
      <c r="J212" s="268"/>
      <c r="K212" s="268"/>
      <c r="L212" s="272"/>
      <c r="M212" s="273"/>
      <c r="N212" s="274"/>
      <c r="O212" s="274"/>
      <c r="P212" s="274"/>
      <c r="Q212" s="274"/>
      <c r="R212" s="274"/>
      <c r="S212" s="274"/>
      <c r="T212" s="27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6" t="s">
        <v>148</v>
      </c>
      <c r="AU212" s="276" t="s">
        <v>88</v>
      </c>
      <c r="AV212" s="14" t="s">
        <v>86</v>
      </c>
      <c r="AW212" s="14" t="s">
        <v>33</v>
      </c>
      <c r="AX212" s="14" t="s">
        <v>78</v>
      </c>
      <c r="AY212" s="276" t="s">
        <v>139</v>
      </c>
    </row>
    <row r="213" s="13" customFormat="1">
      <c r="A213" s="13"/>
      <c r="B213" s="255"/>
      <c r="C213" s="256"/>
      <c r="D213" s="257" t="s">
        <v>148</v>
      </c>
      <c r="E213" s="258" t="s">
        <v>1</v>
      </c>
      <c r="F213" s="259" t="s">
        <v>655</v>
      </c>
      <c r="G213" s="256"/>
      <c r="H213" s="260">
        <v>119.59999999999999</v>
      </c>
      <c r="I213" s="261"/>
      <c r="J213" s="256"/>
      <c r="K213" s="256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148</v>
      </c>
      <c r="AU213" s="266" t="s">
        <v>88</v>
      </c>
      <c r="AV213" s="13" t="s">
        <v>88</v>
      </c>
      <c r="AW213" s="13" t="s">
        <v>33</v>
      </c>
      <c r="AX213" s="13" t="s">
        <v>78</v>
      </c>
      <c r="AY213" s="266" t="s">
        <v>139</v>
      </c>
    </row>
    <row r="214" s="15" customFormat="1">
      <c r="A214" s="15"/>
      <c r="B214" s="294"/>
      <c r="C214" s="295"/>
      <c r="D214" s="257" t="s">
        <v>148</v>
      </c>
      <c r="E214" s="296" t="s">
        <v>1</v>
      </c>
      <c r="F214" s="297" t="s">
        <v>476</v>
      </c>
      <c r="G214" s="295"/>
      <c r="H214" s="298">
        <v>119.59999999999999</v>
      </c>
      <c r="I214" s="299"/>
      <c r="J214" s="295"/>
      <c r="K214" s="295"/>
      <c r="L214" s="300"/>
      <c r="M214" s="301"/>
      <c r="N214" s="302"/>
      <c r="O214" s="302"/>
      <c r="P214" s="302"/>
      <c r="Q214" s="302"/>
      <c r="R214" s="302"/>
      <c r="S214" s="302"/>
      <c r="T214" s="30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304" t="s">
        <v>148</v>
      </c>
      <c r="AU214" s="304" t="s">
        <v>88</v>
      </c>
      <c r="AV214" s="15" t="s">
        <v>146</v>
      </c>
      <c r="AW214" s="15" t="s">
        <v>33</v>
      </c>
      <c r="AX214" s="15" t="s">
        <v>86</v>
      </c>
      <c r="AY214" s="304" t="s">
        <v>139</v>
      </c>
    </row>
    <row r="215" s="2" customFormat="1" ht="16.5" customHeight="1">
      <c r="A215" s="38"/>
      <c r="B215" s="39"/>
      <c r="C215" s="280" t="s">
        <v>214</v>
      </c>
      <c r="D215" s="280" t="s">
        <v>218</v>
      </c>
      <c r="E215" s="281" t="s">
        <v>661</v>
      </c>
      <c r="F215" s="282" t="s">
        <v>662</v>
      </c>
      <c r="G215" s="283" t="s">
        <v>221</v>
      </c>
      <c r="H215" s="284">
        <v>4.1900000000000004</v>
      </c>
      <c r="I215" s="285"/>
      <c r="J215" s="284">
        <f>ROUND(I215*H215,2)</f>
        <v>0</v>
      </c>
      <c r="K215" s="282" t="s">
        <v>145</v>
      </c>
      <c r="L215" s="286"/>
      <c r="M215" s="287" t="s">
        <v>1</v>
      </c>
      <c r="N215" s="288" t="s">
        <v>43</v>
      </c>
      <c r="O215" s="91"/>
      <c r="P215" s="251">
        <f>O215*H215</f>
        <v>0</v>
      </c>
      <c r="Q215" s="251">
        <v>0.001</v>
      </c>
      <c r="R215" s="251">
        <f>Q215*H215</f>
        <v>0.0041900000000000001</v>
      </c>
      <c r="S215" s="251">
        <v>0</v>
      </c>
      <c r="T215" s="25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3" t="s">
        <v>182</v>
      </c>
      <c r="AT215" s="253" t="s">
        <v>218</v>
      </c>
      <c r="AU215" s="253" t="s">
        <v>88</v>
      </c>
      <c r="AY215" s="17" t="s">
        <v>139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7" t="s">
        <v>86</v>
      </c>
      <c r="BK215" s="254">
        <f>ROUND(I215*H215,2)</f>
        <v>0</v>
      </c>
      <c r="BL215" s="17" t="s">
        <v>146</v>
      </c>
      <c r="BM215" s="253" t="s">
        <v>663</v>
      </c>
    </row>
    <row r="216" s="14" customFormat="1">
      <c r="A216" s="14"/>
      <c r="B216" s="267"/>
      <c r="C216" s="268"/>
      <c r="D216" s="257" t="s">
        <v>148</v>
      </c>
      <c r="E216" s="269" t="s">
        <v>1</v>
      </c>
      <c r="F216" s="270" t="s">
        <v>662</v>
      </c>
      <c r="G216" s="268"/>
      <c r="H216" s="269" t="s">
        <v>1</v>
      </c>
      <c r="I216" s="271"/>
      <c r="J216" s="268"/>
      <c r="K216" s="268"/>
      <c r="L216" s="272"/>
      <c r="M216" s="273"/>
      <c r="N216" s="274"/>
      <c r="O216" s="274"/>
      <c r="P216" s="274"/>
      <c r="Q216" s="274"/>
      <c r="R216" s="274"/>
      <c r="S216" s="274"/>
      <c r="T216" s="27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6" t="s">
        <v>148</v>
      </c>
      <c r="AU216" s="276" t="s">
        <v>88</v>
      </c>
      <c r="AV216" s="14" t="s">
        <v>86</v>
      </c>
      <c r="AW216" s="14" t="s">
        <v>33</v>
      </c>
      <c r="AX216" s="14" t="s">
        <v>78</v>
      </c>
      <c r="AY216" s="276" t="s">
        <v>139</v>
      </c>
    </row>
    <row r="217" s="14" customFormat="1">
      <c r="A217" s="14"/>
      <c r="B217" s="267"/>
      <c r="C217" s="268"/>
      <c r="D217" s="257" t="s">
        <v>148</v>
      </c>
      <c r="E217" s="269" t="s">
        <v>1</v>
      </c>
      <c r="F217" s="270" t="s">
        <v>624</v>
      </c>
      <c r="G217" s="268"/>
      <c r="H217" s="269" t="s">
        <v>1</v>
      </c>
      <c r="I217" s="271"/>
      <c r="J217" s="268"/>
      <c r="K217" s="268"/>
      <c r="L217" s="272"/>
      <c r="M217" s="273"/>
      <c r="N217" s="274"/>
      <c r="O217" s="274"/>
      <c r="P217" s="274"/>
      <c r="Q217" s="274"/>
      <c r="R217" s="274"/>
      <c r="S217" s="274"/>
      <c r="T217" s="27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6" t="s">
        <v>148</v>
      </c>
      <c r="AU217" s="276" t="s">
        <v>88</v>
      </c>
      <c r="AV217" s="14" t="s">
        <v>86</v>
      </c>
      <c r="AW217" s="14" t="s">
        <v>33</v>
      </c>
      <c r="AX217" s="14" t="s">
        <v>78</v>
      </c>
      <c r="AY217" s="276" t="s">
        <v>139</v>
      </c>
    </row>
    <row r="218" s="13" customFormat="1">
      <c r="A218" s="13"/>
      <c r="B218" s="255"/>
      <c r="C218" s="256"/>
      <c r="D218" s="257" t="s">
        <v>148</v>
      </c>
      <c r="E218" s="258" t="s">
        <v>1</v>
      </c>
      <c r="F218" s="259" t="s">
        <v>664</v>
      </c>
      <c r="G218" s="256"/>
      <c r="H218" s="260">
        <v>4.1900000000000004</v>
      </c>
      <c r="I218" s="261"/>
      <c r="J218" s="256"/>
      <c r="K218" s="256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148</v>
      </c>
      <c r="AU218" s="266" t="s">
        <v>88</v>
      </c>
      <c r="AV218" s="13" t="s">
        <v>88</v>
      </c>
      <c r="AW218" s="13" t="s">
        <v>33</v>
      </c>
      <c r="AX218" s="13" t="s">
        <v>78</v>
      </c>
      <c r="AY218" s="266" t="s">
        <v>139</v>
      </c>
    </row>
    <row r="219" s="15" customFormat="1">
      <c r="A219" s="15"/>
      <c r="B219" s="294"/>
      <c r="C219" s="295"/>
      <c r="D219" s="257" t="s">
        <v>148</v>
      </c>
      <c r="E219" s="296" t="s">
        <v>1</v>
      </c>
      <c r="F219" s="297" t="s">
        <v>476</v>
      </c>
      <c r="G219" s="295"/>
      <c r="H219" s="298">
        <v>4.1900000000000004</v>
      </c>
      <c r="I219" s="299"/>
      <c r="J219" s="295"/>
      <c r="K219" s="295"/>
      <c r="L219" s="300"/>
      <c r="M219" s="301"/>
      <c r="N219" s="302"/>
      <c r="O219" s="302"/>
      <c r="P219" s="302"/>
      <c r="Q219" s="302"/>
      <c r="R219" s="302"/>
      <c r="S219" s="302"/>
      <c r="T219" s="30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304" t="s">
        <v>148</v>
      </c>
      <c r="AU219" s="304" t="s">
        <v>88</v>
      </c>
      <c r="AV219" s="15" t="s">
        <v>146</v>
      </c>
      <c r="AW219" s="15" t="s">
        <v>33</v>
      </c>
      <c r="AX219" s="15" t="s">
        <v>86</v>
      </c>
      <c r="AY219" s="304" t="s">
        <v>139</v>
      </c>
    </row>
    <row r="220" s="2" customFormat="1" ht="16.5" customHeight="1">
      <c r="A220" s="38"/>
      <c r="B220" s="39"/>
      <c r="C220" s="243" t="s">
        <v>8</v>
      </c>
      <c r="D220" s="243" t="s">
        <v>141</v>
      </c>
      <c r="E220" s="244" t="s">
        <v>665</v>
      </c>
      <c r="F220" s="245" t="s">
        <v>666</v>
      </c>
      <c r="G220" s="246" t="s">
        <v>144</v>
      </c>
      <c r="H220" s="247">
        <v>130</v>
      </c>
      <c r="I220" s="248"/>
      <c r="J220" s="247">
        <f>ROUND(I220*H220,2)</f>
        <v>0</v>
      </c>
      <c r="K220" s="245" t="s">
        <v>145</v>
      </c>
      <c r="L220" s="44"/>
      <c r="M220" s="249" t="s">
        <v>1</v>
      </c>
      <c r="N220" s="250" t="s">
        <v>43</v>
      </c>
      <c r="O220" s="91"/>
      <c r="P220" s="251">
        <f>O220*H220</f>
        <v>0</v>
      </c>
      <c r="Q220" s="251">
        <v>0.00054000000000000001</v>
      </c>
      <c r="R220" s="251">
        <f>Q220*H220</f>
        <v>0.070199999999999999</v>
      </c>
      <c r="S220" s="251">
        <v>0</v>
      </c>
      <c r="T220" s="25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3" t="s">
        <v>146</v>
      </c>
      <c r="AT220" s="253" t="s">
        <v>141</v>
      </c>
      <c r="AU220" s="253" t="s">
        <v>88</v>
      </c>
      <c r="AY220" s="17" t="s">
        <v>139</v>
      </c>
      <c r="BE220" s="254">
        <f>IF(N220="základní",J220,0)</f>
        <v>0</v>
      </c>
      <c r="BF220" s="254">
        <f>IF(N220="snížená",J220,0)</f>
        <v>0</v>
      </c>
      <c r="BG220" s="254">
        <f>IF(N220="zákl. přenesená",J220,0)</f>
        <v>0</v>
      </c>
      <c r="BH220" s="254">
        <f>IF(N220="sníž. přenesená",J220,0)</f>
        <v>0</v>
      </c>
      <c r="BI220" s="254">
        <f>IF(N220="nulová",J220,0)</f>
        <v>0</v>
      </c>
      <c r="BJ220" s="17" t="s">
        <v>86</v>
      </c>
      <c r="BK220" s="254">
        <f>ROUND(I220*H220,2)</f>
        <v>0</v>
      </c>
      <c r="BL220" s="17" t="s">
        <v>146</v>
      </c>
      <c r="BM220" s="253" t="s">
        <v>667</v>
      </c>
    </row>
    <row r="221" s="14" customFormat="1">
      <c r="A221" s="14"/>
      <c r="B221" s="267"/>
      <c r="C221" s="268"/>
      <c r="D221" s="257" t="s">
        <v>148</v>
      </c>
      <c r="E221" s="269" t="s">
        <v>1</v>
      </c>
      <c r="F221" s="270" t="s">
        <v>624</v>
      </c>
      <c r="G221" s="268"/>
      <c r="H221" s="269" t="s">
        <v>1</v>
      </c>
      <c r="I221" s="271"/>
      <c r="J221" s="268"/>
      <c r="K221" s="268"/>
      <c r="L221" s="272"/>
      <c r="M221" s="273"/>
      <c r="N221" s="274"/>
      <c r="O221" s="274"/>
      <c r="P221" s="274"/>
      <c r="Q221" s="274"/>
      <c r="R221" s="274"/>
      <c r="S221" s="274"/>
      <c r="T221" s="27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6" t="s">
        <v>148</v>
      </c>
      <c r="AU221" s="276" t="s">
        <v>88</v>
      </c>
      <c r="AV221" s="14" t="s">
        <v>86</v>
      </c>
      <c r="AW221" s="14" t="s">
        <v>33</v>
      </c>
      <c r="AX221" s="14" t="s">
        <v>78</v>
      </c>
      <c r="AY221" s="276" t="s">
        <v>139</v>
      </c>
    </row>
    <row r="222" s="13" customFormat="1">
      <c r="A222" s="13"/>
      <c r="B222" s="255"/>
      <c r="C222" s="256"/>
      <c r="D222" s="257" t="s">
        <v>148</v>
      </c>
      <c r="E222" s="258" t="s">
        <v>1</v>
      </c>
      <c r="F222" s="259" t="s">
        <v>668</v>
      </c>
      <c r="G222" s="256"/>
      <c r="H222" s="260">
        <v>130</v>
      </c>
      <c r="I222" s="261"/>
      <c r="J222" s="256"/>
      <c r="K222" s="256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148</v>
      </c>
      <c r="AU222" s="266" t="s">
        <v>88</v>
      </c>
      <c r="AV222" s="13" t="s">
        <v>88</v>
      </c>
      <c r="AW222" s="13" t="s">
        <v>33</v>
      </c>
      <c r="AX222" s="13" t="s">
        <v>78</v>
      </c>
      <c r="AY222" s="266" t="s">
        <v>139</v>
      </c>
    </row>
    <row r="223" s="15" customFormat="1">
      <c r="A223" s="15"/>
      <c r="B223" s="294"/>
      <c r="C223" s="295"/>
      <c r="D223" s="257" t="s">
        <v>148</v>
      </c>
      <c r="E223" s="296" t="s">
        <v>1</v>
      </c>
      <c r="F223" s="297" t="s">
        <v>476</v>
      </c>
      <c r="G223" s="295"/>
      <c r="H223" s="298">
        <v>130</v>
      </c>
      <c r="I223" s="299"/>
      <c r="J223" s="295"/>
      <c r="K223" s="295"/>
      <c r="L223" s="300"/>
      <c r="M223" s="301"/>
      <c r="N223" s="302"/>
      <c r="O223" s="302"/>
      <c r="P223" s="302"/>
      <c r="Q223" s="302"/>
      <c r="R223" s="302"/>
      <c r="S223" s="302"/>
      <c r="T223" s="30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304" t="s">
        <v>148</v>
      </c>
      <c r="AU223" s="304" t="s">
        <v>88</v>
      </c>
      <c r="AV223" s="15" t="s">
        <v>146</v>
      </c>
      <c r="AW223" s="15" t="s">
        <v>33</v>
      </c>
      <c r="AX223" s="15" t="s">
        <v>86</v>
      </c>
      <c r="AY223" s="304" t="s">
        <v>139</v>
      </c>
    </row>
    <row r="224" s="2" customFormat="1" ht="16.5" customHeight="1">
      <c r="A224" s="38"/>
      <c r="B224" s="39"/>
      <c r="C224" s="280" t="s">
        <v>224</v>
      </c>
      <c r="D224" s="280" t="s">
        <v>218</v>
      </c>
      <c r="E224" s="281" t="s">
        <v>669</v>
      </c>
      <c r="F224" s="282" t="s">
        <v>670</v>
      </c>
      <c r="G224" s="283" t="s">
        <v>144</v>
      </c>
      <c r="H224" s="284">
        <v>130</v>
      </c>
      <c r="I224" s="285"/>
      <c r="J224" s="284">
        <f>ROUND(I224*H224,2)</f>
        <v>0</v>
      </c>
      <c r="K224" s="282" t="s">
        <v>145</v>
      </c>
      <c r="L224" s="286"/>
      <c r="M224" s="287" t="s">
        <v>1</v>
      </c>
      <c r="N224" s="288" t="s">
        <v>43</v>
      </c>
      <c r="O224" s="91"/>
      <c r="P224" s="251">
        <f>O224*H224</f>
        <v>0</v>
      </c>
      <c r="Q224" s="251">
        <v>0.00032000000000000003</v>
      </c>
      <c r="R224" s="251">
        <f>Q224*H224</f>
        <v>0.041600000000000005</v>
      </c>
      <c r="S224" s="251">
        <v>0</v>
      </c>
      <c r="T224" s="25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3" t="s">
        <v>182</v>
      </c>
      <c r="AT224" s="253" t="s">
        <v>218</v>
      </c>
      <c r="AU224" s="253" t="s">
        <v>88</v>
      </c>
      <c r="AY224" s="17" t="s">
        <v>139</v>
      </c>
      <c r="BE224" s="254">
        <f>IF(N224="základní",J224,0)</f>
        <v>0</v>
      </c>
      <c r="BF224" s="254">
        <f>IF(N224="snížená",J224,0)</f>
        <v>0</v>
      </c>
      <c r="BG224" s="254">
        <f>IF(N224="zákl. přenesená",J224,0)</f>
        <v>0</v>
      </c>
      <c r="BH224" s="254">
        <f>IF(N224="sníž. přenesená",J224,0)</f>
        <v>0</v>
      </c>
      <c r="BI224" s="254">
        <f>IF(N224="nulová",J224,0)</f>
        <v>0</v>
      </c>
      <c r="BJ224" s="17" t="s">
        <v>86</v>
      </c>
      <c r="BK224" s="254">
        <f>ROUND(I224*H224,2)</f>
        <v>0</v>
      </c>
      <c r="BL224" s="17" t="s">
        <v>146</v>
      </c>
      <c r="BM224" s="253" t="s">
        <v>671</v>
      </c>
    </row>
    <row r="225" s="14" customFormat="1">
      <c r="A225" s="14"/>
      <c r="B225" s="267"/>
      <c r="C225" s="268"/>
      <c r="D225" s="257" t="s">
        <v>148</v>
      </c>
      <c r="E225" s="269" t="s">
        <v>1</v>
      </c>
      <c r="F225" s="270" t="s">
        <v>624</v>
      </c>
      <c r="G225" s="268"/>
      <c r="H225" s="269" t="s">
        <v>1</v>
      </c>
      <c r="I225" s="271"/>
      <c r="J225" s="268"/>
      <c r="K225" s="268"/>
      <c r="L225" s="272"/>
      <c r="M225" s="273"/>
      <c r="N225" s="274"/>
      <c r="O225" s="274"/>
      <c r="P225" s="274"/>
      <c r="Q225" s="274"/>
      <c r="R225" s="274"/>
      <c r="S225" s="274"/>
      <c r="T225" s="27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6" t="s">
        <v>148</v>
      </c>
      <c r="AU225" s="276" t="s">
        <v>88</v>
      </c>
      <c r="AV225" s="14" t="s">
        <v>86</v>
      </c>
      <c r="AW225" s="14" t="s">
        <v>33</v>
      </c>
      <c r="AX225" s="14" t="s">
        <v>78</v>
      </c>
      <c r="AY225" s="276" t="s">
        <v>139</v>
      </c>
    </row>
    <row r="226" s="13" customFormat="1">
      <c r="A226" s="13"/>
      <c r="B226" s="255"/>
      <c r="C226" s="256"/>
      <c r="D226" s="257" t="s">
        <v>148</v>
      </c>
      <c r="E226" s="258" t="s">
        <v>1</v>
      </c>
      <c r="F226" s="259" t="s">
        <v>668</v>
      </c>
      <c r="G226" s="256"/>
      <c r="H226" s="260">
        <v>130</v>
      </c>
      <c r="I226" s="261"/>
      <c r="J226" s="256"/>
      <c r="K226" s="256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148</v>
      </c>
      <c r="AU226" s="266" t="s">
        <v>88</v>
      </c>
      <c r="AV226" s="13" t="s">
        <v>88</v>
      </c>
      <c r="AW226" s="13" t="s">
        <v>33</v>
      </c>
      <c r="AX226" s="13" t="s">
        <v>78</v>
      </c>
      <c r="AY226" s="266" t="s">
        <v>139</v>
      </c>
    </row>
    <row r="227" s="15" customFormat="1">
      <c r="A227" s="15"/>
      <c r="B227" s="294"/>
      <c r="C227" s="295"/>
      <c r="D227" s="257" t="s">
        <v>148</v>
      </c>
      <c r="E227" s="296" t="s">
        <v>1</v>
      </c>
      <c r="F227" s="297" t="s">
        <v>476</v>
      </c>
      <c r="G227" s="295"/>
      <c r="H227" s="298">
        <v>130</v>
      </c>
      <c r="I227" s="299"/>
      <c r="J227" s="295"/>
      <c r="K227" s="295"/>
      <c r="L227" s="300"/>
      <c r="M227" s="301"/>
      <c r="N227" s="302"/>
      <c r="O227" s="302"/>
      <c r="P227" s="302"/>
      <c r="Q227" s="302"/>
      <c r="R227" s="302"/>
      <c r="S227" s="302"/>
      <c r="T227" s="30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304" t="s">
        <v>148</v>
      </c>
      <c r="AU227" s="304" t="s">
        <v>88</v>
      </c>
      <c r="AV227" s="15" t="s">
        <v>146</v>
      </c>
      <c r="AW227" s="15" t="s">
        <v>33</v>
      </c>
      <c r="AX227" s="15" t="s">
        <v>86</v>
      </c>
      <c r="AY227" s="304" t="s">
        <v>139</v>
      </c>
    </row>
    <row r="228" s="2" customFormat="1" ht="16.5" customHeight="1">
      <c r="A228" s="38"/>
      <c r="B228" s="39"/>
      <c r="C228" s="243" t="s">
        <v>232</v>
      </c>
      <c r="D228" s="243" t="s">
        <v>141</v>
      </c>
      <c r="E228" s="244" t="s">
        <v>225</v>
      </c>
      <c r="F228" s="245" t="s">
        <v>226</v>
      </c>
      <c r="G228" s="246" t="s">
        <v>144</v>
      </c>
      <c r="H228" s="247">
        <v>109.2</v>
      </c>
      <c r="I228" s="248"/>
      <c r="J228" s="247">
        <f>ROUND(I228*H228,2)</f>
        <v>0</v>
      </c>
      <c r="K228" s="245" t="s">
        <v>145</v>
      </c>
      <c r="L228" s="44"/>
      <c r="M228" s="249" t="s">
        <v>1</v>
      </c>
      <c r="N228" s="250" t="s">
        <v>43</v>
      </c>
      <c r="O228" s="91"/>
      <c r="P228" s="251">
        <f>O228*H228</f>
        <v>0</v>
      </c>
      <c r="Q228" s="251">
        <v>0</v>
      </c>
      <c r="R228" s="251">
        <f>Q228*H228</f>
        <v>0</v>
      </c>
      <c r="S228" s="251">
        <v>0</v>
      </c>
      <c r="T228" s="25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3" t="s">
        <v>146</v>
      </c>
      <c r="AT228" s="253" t="s">
        <v>141</v>
      </c>
      <c r="AU228" s="253" t="s">
        <v>88</v>
      </c>
      <c r="AY228" s="17" t="s">
        <v>139</v>
      </c>
      <c r="BE228" s="254">
        <f>IF(N228="základní",J228,0)</f>
        <v>0</v>
      </c>
      <c r="BF228" s="254">
        <f>IF(N228="snížená",J228,0)</f>
        <v>0</v>
      </c>
      <c r="BG228" s="254">
        <f>IF(N228="zákl. přenesená",J228,0)</f>
        <v>0</v>
      </c>
      <c r="BH228" s="254">
        <f>IF(N228="sníž. přenesená",J228,0)</f>
        <v>0</v>
      </c>
      <c r="BI228" s="254">
        <f>IF(N228="nulová",J228,0)</f>
        <v>0</v>
      </c>
      <c r="BJ228" s="17" t="s">
        <v>86</v>
      </c>
      <c r="BK228" s="254">
        <f>ROUND(I228*H228,2)</f>
        <v>0</v>
      </c>
      <c r="BL228" s="17" t="s">
        <v>146</v>
      </c>
      <c r="BM228" s="253" t="s">
        <v>672</v>
      </c>
    </row>
    <row r="229" s="14" customFormat="1">
      <c r="A229" s="14"/>
      <c r="B229" s="267"/>
      <c r="C229" s="268"/>
      <c r="D229" s="257" t="s">
        <v>148</v>
      </c>
      <c r="E229" s="269" t="s">
        <v>1</v>
      </c>
      <c r="F229" s="270" t="s">
        <v>226</v>
      </c>
      <c r="G229" s="268"/>
      <c r="H229" s="269" t="s">
        <v>1</v>
      </c>
      <c r="I229" s="271"/>
      <c r="J229" s="268"/>
      <c r="K229" s="268"/>
      <c r="L229" s="272"/>
      <c r="M229" s="273"/>
      <c r="N229" s="274"/>
      <c r="O229" s="274"/>
      <c r="P229" s="274"/>
      <c r="Q229" s="274"/>
      <c r="R229" s="274"/>
      <c r="S229" s="274"/>
      <c r="T229" s="27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6" t="s">
        <v>148</v>
      </c>
      <c r="AU229" s="276" t="s">
        <v>88</v>
      </c>
      <c r="AV229" s="14" t="s">
        <v>86</v>
      </c>
      <c r="AW229" s="14" t="s">
        <v>33</v>
      </c>
      <c r="AX229" s="14" t="s">
        <v>78</v>
      </c>
      <c r="AY229" s="276" t="s">
        <v>139</v>
      </c>
    </row>
    <row r="230" s="14" customFormat="1">
      <c r="A230" s="14"/>
      <c r="B230" s="267"/>
      <c r="C230" s="268"/>
      <c r="D230" s="257" t="s">
        <v>148</v>
      </c>
      <c r="E230" s="269" t="s">
        <v>1</v>
      </c>
      <c r="F230" s="270" t="s">
        <v>624</v>
      </c>
      <c r="G230" s="268"/>
      <c r="H230" s="269" t="s">
        <v>1</v>
      </c>
      <c r="I230" s="271"/>
      <c r="J230" s="268"/>
      <c r="K230" s="268"/>
      <c r="L230" s="272"/>
      <c r="M230" s="273"/>
      <c r="N230" s="274"/>
      <c r="O230" s="274"/>
      <c r="P230" s="274"/>
      <c r="Q230" s="274"/>
      <c r="R230" s="274"/>
      <c r="S230" s="274"/>
      <c r="T230" s="27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6" t="s">
        <v>148</v>
      </c>
      <c r="AU230" s="276" t="s">
        <v>88</v>
      </c>
      <c r="AV230" s="14" t="s">
        <v>86</v>
      </c>
      <c r="AW230" s="14" t="s">
        <v>33</v>
      </c>
      <c r="AX230" s="14" t="s">
        <v>78</v>
      </c>
      <c r="AY230" s="276" t="s">
        <v>139</v>
      </c>
    </row>
    <row r="231" s="13" customFormat="1">
      <c r="A231" s="13"/>
      <c r="B231" s="255"/>
      <c r="C231" s="256"/>
      <c r="D231" s="257" t="s">
        <v>148</v>
      </c>
      <c r="E231" s="258" t="s">
        <v>1</v>
      </c>
      <c r="F231" s="259" t="s">
        <v>673</v>
      </c>
      <c r="G231" s="256"/>
      <c r="H231" s="260">
        <v>109.2</v>
      </c>
      <c r="I231" s="261"/>
      <c r="J231" s="256"/>
      <c r="K231" s="256"/>
      <c r="L231" s="262"/>
      <c r="M231" s="263"/>
      <c r="N231" s="264"/>
      <c r="O231" s="264"/>
      <c r="P231" s="264"/>
      <c r="Q231" s="264"/>
      <c r="R231" s="264"/>
      <c r="S231" s="264"/>
      <c r="T231" s="26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6" t="s">
        <v>148</v>
      </c>
      <c r="AU231" s="266" t="s">
        <v>88</v>
      </c>
      <c r="AV231" s="13" t="s">
        <v>88</v>
      </c>
      <c r="AW231" s="13" t="s">
        <v>33</v>
      </c>
      <c r="AX231" s="13" t="s">
        <v>78</v>
      </c>
      <c r="AY231" s="266" t="s">
        <v>139</v>
      </c>
    </row>
    <row r="232" s="15" customFormat="1">
      <c r="A232" s="15"/>
      <c r="B232" s="294"/>
      <c r="C232" s="295"/>
      <c r="D232" s="257" t="s">
        <v>148</v>
      </c>
      <c r="E232" s="296" t="s">
        <v>1</v>
      </c>
      <c r="F232" s="297" t="s">
        <v>476</v>
      </c>
      <c r="G232" s="295"/>
      <c r="H232" s="298">
        <v>109.2</v>
      </c>
      <c r="I232" s="299"/>
      <c r="J232" s="295"/>
      <c r="K232" s="295"/>
      <c r="L232" s="300"/>
      <c r="M232" s="301"/>
      <c r="N232" s="302"/>
      <c r="O232" s="302"/>
      <c r="P232" s="302"/>
      <c r="Q232" s="302"/>
      <c r="R232" s="302"/>
      <c r="S232" s="302"/>
      <c r="T232" s="30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304" t="s">
        <v>148</v>
      </c>
      <c r="AU232" s="304" t="s">
        <v>88</v>
      </c>
      <c r="AV232" s="15" t="s">
        <v>146</v>
      </c>
      <c r="AW232" s="15" t="s">
        <v>33</v>
      </c>
      <c r="AX232" s="15" t="s">
        <v>86</v>
      </c>
      <c r="AY232" s="304" t="s">
        <v>139</v>
      </c>
    </row>
    <row r="233" s="12" customFormat="1" ht="22.8" customHeight="1">
      <c r="A233" s="12"/>
      <c r="B233" s="227"/>
      <c r="C233" s="228"/>
      <c r="D233" s="229" t="s">
        <v>77</v>
      </c>
      <c r="E233" s="241" t="s">
        <v>88</v>
      </c>
      <c r="F233" s="241" t="s">
        <v>280</v>
      </c>
      <c r="G233" s="228"/>
      <c r="H233" s="228"/>
      <c r="I233" s="231"/>
      <c r="J233" s="242">
        <f>BK233</f>
        <v>0</v>
      </c>
      <c r="K233" s="228"/>
      <c r="L233" s="233"/>
      <c r="M233" s="234"/>
      <c r="N233" s="235"/>
      <c r="O233" s="235"/>
      <c r="P233" s="236">
        <f>SUM(P234:P272)</f>
        <v>0</v>
      </c>
      <c r="Q233" s="235"/>
      <c r="R233" s="236">
        <f>SUM(R234:R272)</f>
        <v>119.04035000000002</v>
      </c>
      <c r="S233" s="235"/>
      <c r="T233" s="237">
        <f>SUM(T234:T272)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8" t="s">
        <v>86</v>
      </c>
      <c r="AT233" s="239" t="s">
        <v>77</v>
      </c>
      <c r="AU233" s="239" t="s">
        <v>86</v>
      </c>
      <c r="AY233" s="238" t="s">
        <v>139</v>
      </c>
      <c r="BK233" s="240">
        <f>SUM(BK234:BK272)</f>
        <v>0</v>
      </c>
    </row>
    <row r="234" s="2" customFormat="1" ht="16.5" customHeight="1">
      <c r="A234" s="38"/>
      <c r="B234" s="39"/>
      <c r="C234" s="243" t="s">
        <v>237</v>
      </c>
      <c r="D234" s="243" t="s">
        <v>141</v>
      </c>
      <c r="E234" s="244" t="s">
        <v>551</v>
      </c>
      <c r="F234" s="245" t="s">
        <v>552</v>
      </c>
      <c r="G234" s="246" t="s">
        <v>144</v>
      </c>
      <c r="H234" s="247">
        <v>214.5</v>
      </c>
      <c r="I234" s="248"/>
      <c r="J234" s="247">
        <f>ROUND(I234*H234,2)</f>
        <v>0</v>
      </c>
      <c r="K234" s="245" t="s">
        <v>145</v>
      </c>
      <c r="L234" s="44"/>
      <c r="M234" s="249" t="s">
        <v>1</v>
      </c>
      <c r="N234" s="250" t="s">
        <v>43</v>
      </c>
      <c r="O234" s="91"/>
      <c r="P234" s="251">
        <f>O234*H234</f>
        <v>0</v>
      </c>
      <c r="Q234" s="251">
        <v>0.00010000000000000001</v>
      </c>
      <c r="R234" s="251">
        <f>Q234*H234</f>
        <v>0.02145</v>
      </c>
      <c r="S234" s="251">
        <v>0</v>
      </c>
      <c r="T234" s="25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3" t="s">
        <v>146</v>
      </c>
      <c r="AT234" s="253" t="s">
        <v>141</v>
      </c>
      <c r="AU234" s="253" t="s">
        <v>88</v>
      </c>
      <c r="AY234" s="17" t="s">
        <v>139</v>
      </c>
      <c r="BE234" s="254">
        <f>IF(N234="základní",J234,0)</f>
        <v>0</v>
      </c>
      <c r="BF234" s="254">
        <f>IF(N234="snížená",J234,0)</f>
        <v>0</v>
      </c>
      <c r="BG234" s="254">
        <f>IF(N234="zákl. přenesená",J234,0)</f>
        <v>0</v>
      </c>
      <c r="BH234" s="254">
        <f>IF(N234="sníž. přenesená",J234,0)</f>
        <v>0</v>
      </c>
      <c r="BI234" s="254">
        <f>IF(N234="nulová",J234,0)</f>
        <v>0</v>
      </c>
      <c r="BJ234" s="17" t="s">
        <v>86</v>
      </c>
      <c r="BK234" s="254">
        <f>ROUND(I234*H234,2)</f>
        <v>0</v>
      </c>
      <c r="BL234" s="17" t="s">
        <v>146</v>
      </c>
      <c r="BM234" s="253" t="s">
        <v>674</v>
      </c>
    </row>
    <row r="235" s="14" customFormat="1">
      <c r="A235" s="14"/>
      <c r="B235" s="267"/>
      <c r="C235" s="268"/>
      <c r="D235" s="257" t="s">
        <v>148</v>
      </c>
      <c r="E235" s="269" t="s">
        <v>1</v>
      </c>
      <c r="F235" s="270" t="s">
        <v>675</v>
      </c>
      <c r="G235" s="268"/>
      <c r="H235" s="269" t="s">
        <v>1</v>
      </c>
      <c r="I235" s="271"/>
      <c r="J235" s="268"/>
      <c r="K235" s="268"/>
      <c r="L235" s="272"/>
      <c r="M235" s="273"/>
      <c r="N235" s="274"/>
      <c r="O235" s="274"/>
      <c r="P235" s="274"/>
      <c r="Q235" s="274"/>
      <c r="R235" s="274"/>
      <c r="S235" s="274"/>
      <c r="T235" s="27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6" t="s">
        <v>148</v>
      </c>
      <c r="AU235" s="276" t="s">
        <v>88</v>
      </c>
      <c r="AV235" s="14" t="s">
        <v>86</v>
      </c>
      <c r="AW235" s="14" t="s">
        <v>33</v>
      </c>
      <c r="AX235" s="14" t="s">
        <v>78</v>
      </c>
      <c r="AY235" s="276" t="s">
        <v>139</v>
      </c>
    </row>
    <row r="236" s="14" customFormat="1">
      <c r="A236" s="14"/>
      <c r="B236" s="267"/>
      <c r="C236" s="268"/>
      <c r="D236" s="257" t="s">
        <v>148</v>
      </c>
      <c r="E236" s="269" t="s">
        <v>1</v>
      </c>
      <c r="F236" s="270" t="s">
        <v>624</v>
      </c>
      <c r="G236" s="268"/>
      <c r="H236" s="269" t="s">
        <v>1</v>
      </c>
      <c r="I236" s="271"/>
      <c r="J236" s="268"/>
      <c r="K236" s="268"/>
      <c r="L236" s="272"/>
      <c r="M236" s="273"/>
      <c r="N236" s="274"/>
      <c r="O236" s="274"/>
      <c r="P236" s="274"/>
      <c r="Q236" s="274"/>
      <c r="R236" s="274"/>
      <c r="S236" s="274"/>
      <c r="T236" s="27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6" t="s">
        <v>148</v>
      </c>
      <c r="AU236" s="276" t="s">
        <v>88</v>
      </c>
      <c r="AV236" s="14" t="s">
        <v>86</v>
      </c>
      <c r="AW236" s="14" t="s">
        <v>33</v>
      </c>
      <c r="AX236" s="14" t="s">
        <v>78</v>
      </c>
      <c r="AY236" s="276" t="s">
        <v>139</v>
      </c>
    </row>
    <row r="237" s="14" customFormat="1">
      <c r="A237" s="14"/>
      <c r="B237" s="267"/>
      <c r="C237" s="268"/>
      <c r="D237" s="257" t="s">
        <v>148</v>
      </c>
      <c r="E237" s="269" t="s">
        <v>1</v>
      </c>
      <c r="F237" s="270" t="s">
        <v>676</v>
      </c>
      <c r="G237" s="268"/>
      <c r="H237" s="269" t="s">
        <v>1</v>
      </c>
      <c r="I237" s="271"/>
      <c r="J237" s="268"/>
      <c r="K237" s="268"/>
      <c r="L237" s="272"/>
      <c r="M237" s="273"/>
      <c r="N237" s="274"/>
      <c r="O237" s="274"/>
      <c r="P237" s="274"/>
      <c r="Q237" s="274"/>
      <c r="R237" s="274"/>
      <c r="S237" s="274"/>
      <c r="T237" s="27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6" t="s">
        <v>148</v>
      </c>
      <c r="AU237" s="276" t="s">
        <v>88</v>
      </c>
      <c r="AV237" s="14" t="s">
        <v>86</v>
      </c>
      <c r="AW237" s="14" t="s">
        <v>33</v>
      </c>
      <c r="AX237" s="14" t="s">
        <v>78</v>
      </c>
      <c r="AY237" s="276" t="s">
        <v>139</v>
      </c>
    </row>
    <row r="238" s="14" customFormat="1">
      <c r="A238" s="14"/>
      <c r="B238" s="267"/>
      <c r="C238" s="268"/>
      <c r="D238" s="257" t="s">
        <v>148</v>
      </c>
      <c r="E238" s="269" t="s">
        <v>1</v>
      </c>
      <c r="F238" s="270" t="s">
        <v>586</v>
      </c>
      <c r="G238" s="268"/>
      <c r="H238" s="269" t="s">
        <v>1</v>
      </c>
      <c r="I238" s="271"/>
      <c r="J238" s="268"/>
      <c r="K238" s="268"/>
      <c r="L238" s="272"/>
      <c r="M238" s="273"/>
      <c r="N238" s="274"/>
      <c r="O238" s="274"/>
      <c r="P238" s="274"/>
      <c r="Q238" s="274"/>
      <c r="R238" s="274"/>
      <c r="S238" s="274"/>
      <c r="T238" s="27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6" t="s">
        <v>148</v>
      </c>
      <c r="AU238" s="276" t="s">
        <v>88</v>
      </c>
      <c r="AV238" s="14" t="s">
        <v>86</v>
      </c>
      <c r="AW238" s="14" t="s">
        <v>33</v>
      </c>
      <c r="AX238" s="14" t="s">
        <v>78</v>
      </c>
      <c r="AY238" s="276" t="s">
        <v>139</v>
      </c>
    </row>
    <row r="239" s="13" customFormat="1">
      <c r="A239" s="13"/>
      <c r="B239" s="255"/>
      <c r="C239" s="256"/>
      <c r="D239" s="257" t="s">
        <v>148</v>
      </c>
      <c r="E239" s="258" t="s">
        <v>1</v>
      </c>
      <c r="F239" s="259" t="s">
        <v>677</v>
      </c>
      <c r="G239" s="256"/>
      <c r="H239" s="260">
        <v>59.799999999999997</v>
      </c>
      <c r="I239" s="261"/>
      <c r="J239" s="256"/>
      <c r="K239" s="256"/>
      <c r="L239" s="262"/>
      <c r="M239" s="263"/>
      <c r="N239" s="264"/>
      <c r="O239" s="264"/>
      <c r="P239" s="264"/>
      <c r="Q239" s="264"/>
      <c r="R239" s="264"/>
      <c r="S239" s="264"/>
      <c r="T239" s="26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6" t="s">
        <v>148</v>
      </c>
      <c r="AU239" s="266" t="s">
        <v>88</v>
      </c>
      <c r="AV239" s="13" t="s">
        <v>88</v>
      </c>
      <c r="AW239" s="13" t="s">
        <v>33</v>
      </c>
      <c r="AX239" s="13" t="s">
        <v>78</v>
      </c>
      <c r="AY239" s="266" t="s">
        <v>139</v>
      </c>
    </row>
    <row r="240" s="14" customFormat="1">
      <c r="A240" s="14"/>
      <c r="B240" s="267"/>
      <c r="C240" s="268"/>
      <c r="D240" s="257" t="s">
        <v>148</v>
      </c>
      <c r="E240" s="269" t="s">
        <v>1</v>
      </c>
      <c r="F240" s="270" t="s">
        <v>588</v>
      </c>
      <c r="G240" s="268"/>
      <c r="H240" s="269" t="s">
        <v>1</v>
      </c>
      <c r="I240" s="271"/>
      <c r="J240" s="268"/>
      <c r="K240" s="268"/>
      <c r="L240" s="272"/>
      <c r="M240" s="273"/>
      <c r="N240" s="274"/>
      <c r="O240" s="274"/>
      <c r="P240" s="274"/>
      <c r="Q240" s="274"/>
      <c r="R240" s="274"/>
      <c r="S240" s="274"/>
      <c r="T240" s="27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6" t="s">
        <v>148</v>
      </c>
      <c r="AU240" s="276" t="s">
        <v>88</v>
      </c>
      <c r="AV240" s="14" t="s">
        <v>86</v>
      </c>
      <c r="AW240" s="14" t="s">
        <v>33</v>
      </c>
      <c r="AX240" s="14" t="s">
        <v>78</v>
      </c>
      <c r="AY240" s="276" t="s">
        <v>139</v>
      </c>
    </row>
    <row r="241" s="13" customFormat="1">
      <c r="A241" s="13"/>
      <c r="B241" s="255"/>
      <c r="C241" s="256"/>
      <c r="D241" s="257" t="s">
        <v>148</v>
      </c>
      <c r="E241" s="258" t="s">
        <v>1</v>
      </c>
      <c r="F241" s="259" t="s">
        <v>678</v>
      </c>
      <c r="G241" s="256"/>
      <c r="H241" s="260">
        <v>52</v>
      </c>
      <c r="I241" s="261"/>
      <c r="J241" s="256"/>
      <c r="K241" s="256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148</v>
      </c>
      <c r="AU241" s="266" t="s">
        <v>88</v>
      </c>
      <c r="AV241" s="13" t="s">
        <v>88</v>
      </c>
      <c r="AW241" s="13" t="s">
        <v>33</v>
      </c>
      <c r="AX241" s="13" t="s">
        <v>78</v>
      </c>
      <c r="AY241" s="266" t="s">
        <v>139</v>
      </c>
    </row>
    <row r="242" s="14" customFormat="1">
      <c r="A242" s="14"/>
      <c r="B242" s="267"/>
      <c r="C242" s="268"/>
      <c r="D242" s="257" t="s">
        <v>148</v>
      </c>
      <c r="E242" s="269" t="s">
        <v>1</v>
      </c>
      <c r="F242" s="270" t="s">
        <v>679</v>
      </c>
      <c r="G242" s="268"/>
      <c r="H242" s="269" t="s">
        <v>1</v>
      </c>
      <c r="I242" s="271"/>
      <c r="J242" s="268"/>
      <c r="K242" s="268"/>
      <c r="L242" s="272"/>
      <c r="M242" s="273"/>
      <c r="N242" s="274"/>
      <c r="O242" s="274"/>
      <c r="P242" s="274"/>
      <c r="Q242" s="274"/>
      <c r="R242" s="274"/>
      <c r="S242" s="274"/>
      <c r="T242" s="27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6" t="s">
        <v>148</v>
      </c>
      <c r="AU242" s="276" t="s">
        <v>88</v>
      </c>
      <c r="AV242" s="14" t="s">
        <v>86</v>
      </c>
      <c r="AW242" s="14" t="s">
        <v>33</v>
      </c>
      <c r="AX242" s="14" t="s">
        <v>78</v>
      </c>
      <c r="AY242" s="276" t="s">
        <v>139</v>
      </c>
    </row>
    <row r="243" s="13" customFormat="1">
      <c r="A243" s="13"/>
      <c r="B243" s="255"/>
      <c r="C243" s="256"/>
      <c r="D243" s="257" t="s">
        <v>148</v>
      </c>
      <c r="E243" s="258" t="s">
        <v>1</v>
      </c>
      <c r="F243" s="259" t="s">
        <v>680</v>
      </c>
      <c r="G243" s="256"/>
      <c r="H243" s="260">
        <v>83.200000000000003</v>
      </c>
      <c r="I243" s="261"/>
      <c r="J243" s="256"/>
      <c r="K243" s="256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148</v>
      </c>
      <c r="AU243" s="266" t="s">
        <v>88</v>
      </c>
      <c r="AV243" s="13" t="s">
        <v>88</v>
      </c>
      <c r="AW243" s="13" t="s">
        <v>33</v>
      </c>
      <c r="AX243" s="13" t="s">
        <v>78</v>
      </c>
      <c r="AY243" s="266" t="s">
        <v>139</v>
      </c>
    </row>
    <row r="244" s="15" customFormat="1">
      <c r="A244" s="15"/>
      <c r="B244" s="294"/>
      <c r="C244" s="295"/>
      <c r="D244" s="257" t="s">
        <v>148</v>
      </c>
      <c r="E244" s="296" t="s">
        <v>1</v>
      </c>
      <c r="F244" s="297" t="s">
        <v>476</v>
      </c>
      <c r="G244" s="295"/>
      <c r="H244" s="298">
        <v>195</v>
      </c>
      <c r="I244" s="299"/>
      <c r="J244" s="295"/>
      <c r="K244" s="295"/>
      <c r="L244" s="300"/>
      <c r="M244" s="301"/>
      <c r="N244" s="302"/>
      <c r="O244" s="302"/>
      <c r="P244" s="302"/>
      <c r="Q244" s="302"/>
      <c r="R244" s="302"/>
      <c r="S244" s="302"/>
      <c r="T244" s="30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304" t="s">
        <v>148</v>
      </c>
      <c r="AU244" s="304" t="s">
        <v>88</v>
      </c>
      <c r="AV244" s="15" t="s">
        <v>146</v>
      </c>
      <c r="AW244" s="15" t="s">
        <v>33</v>
      </c>
      <c r="AX244" s="15" t="s">
        <v>78</v>
      </c>
      <c r="AY244" s="304" t="s">
        <v>139</v>
      </c>
    </row>
    <row r="245" s="14" customFormat="1">
      <c r="A245" s="14"/>
      <c r="B245" s="267"/>
      <c r="C245" s="268"/>
      <c r="D245" s="257" t="s">
        <v>148</v>
      </c>
      <c r="E245" s="269" t="s">
        <v>1</v>
      </c>
      <c r="F245" s="270" t="s">
        <v>681</v>
      </c>
      <c r="G245" s="268"/>
      <c r="H245" s="269" t="s">
        <v>1</v>
      </c>
      <c r="I245" s="271"/>
      <c r="J245" s="268"/>
      <c r="K245" s="268"/>
      <c r="L245" s="272"/>
      <c r="M245" s="273"/>
      <c r="N245" s="274"/>
      <c r="O245" s="274"/>
      <c r="P245" s="274"/>
      <c r="Q245" s="274"/>
      <c r="R245" s="274"/>
      <c r="S245" s="274"/>
      <c r="T245" s="27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6" t="s">
        <v>148</v>
      </c>
      <c r="AU245" s="276" t="s">
        <v>88</v>
      </c>
      <c r="AV245" s="14" t="s">
        <v>86</v>
      </c>
      <c r="AW245" s="14" t="s">
        <v>33</v>
      </c>
      <c r="AX245" s="14" t="s">
        <v>78</v>
      </c>
      <c r="AY245" s="276" t="s">
        <v>139</v>
      </c>
    </row>
    <row r="246" s="14" customFormat="1">
      <c r="A246" s="14"/>
      <c r="B246" s="267"/>
      <c r="C246" s="268"/>
      <c r="D246" s="257" t="s">
        <v>148</v>
      </c>
      <c r="E246" s="269" t="s">
        <v>1</v>
      </c>
      <c r="F246" s="270" t="s">
        <v>624</v>
      </c>
      <c r="G246" s="268"/>
      <c r="H246" s="269" t="s">
        <v>1</v>
      </c>
      <c r="I246" s="271"/>
      <c r="J246" s="268"/>
      <c r="K246" s="268"/>
      <c r="L246" s="272"/>
      <c r="M246" s="273"/>
      <c r="N246" s="274"/>
      <c r="O246" s="274"/>
      <c r="P246" s="274"/>
      <c r="Q246" s="274"/>
      <c r="R246" s="274"/>
      <c r="S246" s="274"/>
      <c r="T246" s="27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6" t="s">
        <v>148</v>
      </c>
      <c r="AU246" s="276" t="s">
        <v>88</v>
      </c>
      <c r="AV246" s="14" t="s">
        <v>86</v>
      </c>
      <c r="AW246" s="14" t="s">
        <v>33</v>
      </c>
      <c r="AX246" s="14" t="s">
        <v>78</v>
      </c>
      <c r="AY246" s="276" t="s">
        <v>139</v>
      </c>
    </row>
    <row r="247" s="14" customFormat="1">
      <c r="A247" s="14"/>
      <c r="B247" s="267"/>
      <c r="C247" s="268"/>
      <c r="D247" s="257" t="s">
        <v>148</v>
      </c>
      <c r="E247" s="269" t="s">
        <v>1</v>
      </c>
      <c r="F247" s="270" t="s">
        <v>676</v>
      </c>
      <c r="G247" s="268"/>
      <c r="H247" s="269" t="s">
        <v>1</v>
      </c>
      <c r="I247" s="271"/>
      <c r="J247" s="268"/>
      <c r="K247" s="268"/>
      <c r="L247" s="272"/>
      <c r="M247" s="273"/>
      <c r="N247" s="274"/>
      <c r="O247" s="274"/>
      <c r="P247" s="274"/>
      <c r="Q247" s="274"/>
      <c r="R247" s="274"/>
      <c r="S247" s="274"/>
      <c r="T247" s="27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6" t="s">
        <v>148</v>
      </c>
      <c r="AU247" s="276" t="s">
        <v>88</v>
      </c>
      <c r="AV247" s="14" t="s">
        <v>86</v>
      </c>
      <c r="AW247" s="14" t="s">
        <v>33</v>
      </c>
      <c r="AX247" s="14" t="s">
        <v>78</v>
      </c>
      <c r="AY247" s="276" t="s">
        <v>139</v>
      </c>
    </row>
    <row r="248" s="14" customFormat="1">
      <c r="A248" s="14"/>
      <c r="B248" s="267"/>
      <c r="C248" s="268"/>
      <c r="D248" s="257" t="s">
        <v>148</v>
      </c>
      <c r="E248" s="269" t="s">
        <v>1</v>
      </c>
      <c r="F248" s="270" t="s">
        <v>586</v>
      </c>
      <c r="G248" s="268"/>
      <c r="H248" s="269" t="s">
        <v>1</v>
      </c>
      <c r="I248" s="271"/>
      <c r="J248" s="268"/>
      <c r="K248" s="268"/>
      <c r="L248" s="272"/>
      <c r="M248" s="273"/>
      <c r="N248" s="274"/>
      <c r="O248" s="274"/>
      <c r="P248" s="274"/>
      <c r="Q248" s="274"/>
      <c r="R248" s="274"/>
      <c r="S248" s="274"/>
      <c r="T248" s="27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6" t="s">
        <v>148</v>
      </c>
      <c r="AU248" s="276" t="s">
        <v>88</v>
      </c>
      <c r="AV248" s="14" t="s">
        <v>86</v>
      </c>
      <c r="AW248" s="14" t="s">
        <v>33</v>
      </c>
      <c r="AX248" s="14" t="s">
        <v>78</v>
      </c>
      <c r="AY248" s="276" t="s">
        <v>139</v>
      </c>
    </row>
    <row r="249" s="13" customFormat="1">
      <c r="A249" s="13"/>
      <c r="B249" s="255"/>
      <c r="C249" s="256"/>
      <c r="D249" s="257" t="s">
        <v>148</v>
      </c>
      <c r="E249" s="258" t="s">
        <v>1</v>
      </c>
      <c r="F249" s="259" t="s">
        <v>682</v>
      </c>
      <c r="G249" s="256"/>
      <c r="H249" s="260">
        <v>65.780000000000001</v>
      </c>
      <c r="I249" s="261"/>
      <c r="J249" s="256"/>
      <c r="K249" s="256"/>
      <c r="L249" s="262"/>
      <c r="M249" s="263"/>
      <c r="N249" s="264"/>
      <c r="O249" s="264"/>
      <c r="P249" s="264"/>
      <c r="Q249" s="264"/>
      <c r="R249" s="264"/>
      <c r="S249" s="264"/>
      <c r="T249" s="26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6" t="s">
        <v>148</v>
      </c>
      <c r="AU249" s="266" t="s">
        <v>88</v>
      </c>
      <c r="AV249" s="13" t="s">
        <v>88</v>
      </c>
      <c r="AW249" s="13" t="s">
        <v>33</v>
      </c>
      <c r="AX249" s="13" t="s">
        <v>78</v>
      </c>
      <c r="AY249" s="266" t="s">
        <v>139</v>
      </c>
    </row>
    <row r="250" s="14" customFormat="1">
      <c r="A250" s="14"/>
      <c r="B250" s="267"/>
      <c r="C250" s="268"/>
      <c r="D250" s="257" t="s">
        <v>148</v>
      </c>
      <c r="E250" s="269" t="s">
        <v>1</v>
      </c>
      <c r="F250" s="270" t="s">
        <v>588</v>
      </c>
      <c r="G250" s="268"/>
      <c r="H250" s="269" t="s">
        <v>1</v>
      </c>
      <c r="I250" s="271"/>
      <c r="J250" s="268"/>
      <c r="K250" s="268"/>
      <c r="L250" s="272"/>
      <c r="M250" s="273"/>
      <c r="N250" s="274"/>
      <c r="O250" s="274"/>
      <c r="P250" s="274"/>
      <c r="Q250" s="274"/>
      <c r="R250" s="274"/>
      <c r="S250" s="274"/>
      <c r="T250" s="27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6" t="s">
        <v>148</v>
      </c>
      <c r="AU250" s="276" t="s">
        <v>88</v>
      </c>
      <c r="AV250" s="14" t="s">
        <v>86</v>
      </c>
      <c r="AW250" s="14" t="s">
        <v>33</v>
      </c>
      <c r="AX250" s="14" t="s">
        <v>78</v>
      </c>
      <c r="AY250" s="276" t="s">
        <v>139</v>
      </c>
    </row>
    <row r="251" s="13" customFormat="1">
      <c r="A251" s="13"/>
      <c r="B251" s="255"/>
      <c r="C251" s="256"/>
      <c r="D251" s="257" t="s">
        <v>148</v>
      </c>
      <c r="E251" s="258" t="s">
        <v>1</v>
      </c>
      <c r="F251" s="259" t="s">
        <v>683</v>
      </c>
      <c r="G251" s="256"/>
      <c r="H251" s="260">
        <v>57.200000000000003</v>
      </c>
      <c r="I251" s="261"/>
      <c r="J251" s="256"/>
      <c r="K251" s="256"/>
      <c r="L251" s="262"/>
      <c r="M251" s="263"/>
      <c r="N251" s="264"/>
      <c r="O251" s="264"/>
      <c r="P251" s="264"/>
      <c r="Q251" s="264"/>
      <c r="R251" s="264"/>
      <c r="S251" s="264"/>
      <c r="T251" s="26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6" t="s">
        <v>148</v>
      </c>
      <c r="AU251" s="266" t="s">
        <v>88</v>
      </c>
      <c r="AV251" s="13" t="s">
        <v>88</v>
      </c>
      <c r="AW251" s="13" t="s">
        <v>33</v>
      </c>
      <c r="AX251" s="13" t="s">
        <v>78</v>
      </c>
      <c r="AY251" s="266" t="s">
        <v>139</v>
      </c>
    </row>
    <row r="252" s="14" customFormat="1">
      <c r="A252" s="14"/>
      <c r="B252" s="267"/>
      <c r="C252" s="268"/>
      <c r="D252" s="257" t="s">
        <v>148</v>
      </c>
      <c r="E252" s="269" t="s">
        <v>1</v>
      </c>
      <c r="F252" s="270" t="s">
        <v>679</v>
      </c>
      <c r="G252" s="268"/>
      <c r="H252" s="269" t="s">
        <v>1</v>
      </c>
      <c r="I252" s="271"/>
      <c r="J252" s="268"/>
      <c r="K252" s="268"/>
      <c r="L252" s="272"/>
      <c r="M252" s="273"/>
      <c r="N252" s="274"/>
      <c r="O252" s="274"/>
      <c r="P252" s="274"/>
      <c r="Q252" s="274"/>
      <c r="R252" s="274"/>
      <c r="S252" s="274"/>
      <c r="T252" s="27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6" t="s">
        <v>148</v>
      </c>
      <c r="AU252" s="276" t="s">
        <v>88</v>
      </c>
      <c r="AV252" s="14" t="s">
        <v>86</v>
      </c>
      <c r="AW252" s="14" t="s">
        <v>33</v>
      </c>
      <c r="AX252" s="14" t="s">
        <v>78</v>
      </c>
      <c r="AY252" s="276" t="s">
        <v>139</v>
      </c>
    </row>
    <row r="253" s="13" customFormat="1">
      <c r="A253" s="13"/>
      <c r="B253" s="255"/>
      <c r="C253" s="256"/>
      <c r="D253" s="257" t="s">
        <v>148</v>
      </c>
      <c r="E253" s="258" t="s">
        <v>1</v>
      </c>
      <c r="F253" s="259" t="s">
        <v>684</v>
      </c>
      <c r="G253" s="256"/>
      <c r="H253" s="260">
        <v>91.519999999999996</v>
      </c>
      <c r="I253" s="261"/>
      <c r="J253" s="256"/>
      <c r="K253" s="256"/>
      <c r="L253" s="262"/>
      <c r="M253" s="263"/>
      <c r="N253" s="264"/>
      <c r="O253" s="264"/>
      <c r="P253" s="264"/>
      <c r="Q253" s="264"/>
      <c r="R253" s="264"/>
      <c r="S253" s="264"/>
      <c r="T253" s="26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6" t="s">
        <v>148</v>
      </c>
      <c r="AU253" s="266" t="s">
        <v>88</v>
      </c>
      <c r="AV253" s="13" t="s">
        <v>88</v>
      </c>
      <c r="AW253" s="13" t="s">
        <v>33</v>
      </c>
      <c r="AX253" s="13" t="s">
        <v>78</v>
      </c>
      <c r="AY253" s="266" t="s">
        <v>139</v>
      </c>
    </row>
    <row r="254" s="15" customFormat="1">
      <c r="A254" s="15"/>
      <c r="B254" s="294"/>
      <c r="C254" s="295"/>
      <c r="D254" s="257" t="s">
        <v>148</v>
      </c>
      <c r="E254" s="296" t="s">
        <v>1</v>
      </c>
      <c r="F254" s="297" t="s">
        <v>476</v>
      </c>
      <c r="G254" s="295"/>
      <c r="H254" s="298">
        <v>214.5</v>
      </c>
      <c r="I254" s="299"/>
      <c r="J254" s="295"/>
      <c r="K254" s="295"/>
      <c r="L254" s="300"/>
      <c r="M254" s="301"/>
      <c r="N254" s="302"/>
      <c r="O254" s="302"/>
      <c r="P254" s="302"/>
      <c r="Q254" s="302"/>
      <c r="R254" s="302"/>
      <c r="S254" s="302"/>
      <c r="T254" s="30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304" t="s">
        <v>148</v>
      </c>
      <c r="AU254" s="304" t="s">
        <v>88</v>
      </c>
      <c r="AV254" s="15" t="s">
        <v>146</v>
      </c>
      <c r="AW254" s="15" t="s">
        <v>33</v>
      </c>
      <c r="AX254" s="15" t="s">
        <v>86</v>
      </c>
      <c r="AY254" s="304" t="s">
        <v>139</v>
      </c>
    </row>
    <row r="255" s="2" customFormat="1" ht="16.5" customHeight="1">
      <c r="A255" s="38"/>
      <c r="B255" s="39"/>
      <c r="C255" s="280" t="s">
        <v>242</v>
      </c>
      <c r="D255" s="280" t="s">
        <v>218</v>
      </c>
      <c r="E255" s="281" t="s">
        <v>535</v>
      </c>
      <c r="F255" s="282" t="s">
        <v>536</v>
      </c>
      <c r="G255" s="283" t="s">
        <v>144</v>
      </c>
      <c r="H255" s="284">
        <v>214.5</v>
      </c>
      <c r="I255" s="285"/>
      <c r="J255" s="284">
        <f>ROUND(I255*H255,2)</f>
        <v>0</v>
      </c>
      <c r="K255" s="282" t="s">
        <v>145</v>
      </c>
      <c r="L255" s="286"/>
      <c r="M255" s="287" t="s">
        <v>1</v>
      </c>
      <c r="N255" s="288" t="s">
        <v>43</v>
      </c>
      <c r="O255" s="91"/>
      <c r="P255" s="251">
        <f>O255*H255</f>
        <v>0</v>
      </c>
      <c r="Q255" s="251">
        <v>0.00020000000000000001</v>
      </c>
      <c r="R255" s="251">
        <f>Q255*H255</f>
        <v>0.042900000000000001</v>
      </c>
      <c r="S255" s="251">
        <v>0</v>
      </c>
      <c r="T255" s="25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3" t="s">
        <v>182</v>
      </c>
      <c r="AT255" s="253" t="s">
        <v>218</v>
      </c>
      <c r="AU255" s="253" t="s">
        <v>88</v>
      </c>
      <c r="AY255" s="17" t="s">
        <v>139</v>
      </c>
      <c r="BE255" s="254">
        <f>IF(N255="základní",J255,0)</f>
        <v>0</v>
      </c>
      <c r="BF255" s="254">
        <f>IF(N255="snížená",J255,0)</f>
        <v>0</v>
      </c>
      <c r="BG255" s="254">
        <f>IF(N255="zákl. přenesená",J255,0)</f>
        <v>0</v>
      </c>
      <c r="BH255" s="254">
        <f>IF(N255="sníž. přenesená",J255,0)</f>
        <v>0</v>
      </c>
      <c r="BI255" s="254">
        <f>IF(N255="nulová",J255,0)</f>
        <v>0</v>
      </c>
      <c r="BJ255" s="17" t="s">
        <v>86</v>
      </c>
      <c r="BK255" s="254">
        <f>ROUND(I255*H255,2)</f>
        <v>0</v>
      </c>
      <c r="BL255" s="17" t="s">
        <v>146</v>
      </c>
      <c r="BM255" s="253" t="s">
        <v>685</v>
      </c>
    </row>
    <row r="256" s="14" customFormat="1">
      <c r="A256" s="14"/>
      <c r="B256" s="267"/>
      <c r="C256" s="268"/>
      <c r="D256" s="257" t="s">
        <v>148</v>
      </c>
      <c r="E256" s="269" t="s">
        <v>1</v>
      </c>
      <c r="F256" s="270" t="s">
        <v>681</v>
      </c>
      <c r="G256" s="268"/>
      <c r="H256" s="269" t="s">
        <v>1</v>
      </c>
      <c r="I256" s="271"/>
      <c r="J256" s="268"/>
      <c r="K256" s="268"/>
      <c r="L256" s="272"/>
      <c r="M256" s="273"/>
      <c r="N256" s="274"/>
      <c r="O256" s="274"/>
      <c r="P256" s="274"/>
      <c r="Q256" s="274"/>
      <c r="R256" s="274"/>
      <c r="S256" s="274"/>
      <c r="T256" s="27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6" t="s">
        <v>148</v>
      </c>
      <c r="AU256" s="276" t="s">
        <v>88</v>
      </c>
      <c r="AV256" s="14" t="s">
        <v>86</v>
      </c>
      <c r="AW256" s="14" t="s">
        <v>33</v>
      </c>
      <c r="AX256" s="14" t="s">
        <v>78</v>
      </c>
      <c r="AY256" s="276" t="s">
        <v>139</v>
      </c>
    </row>
    <row r="257" s="14" customFormat="1">
      <c r="A257" s="14"/>
      <c r="B257" s="267"/>
      <c r="C257" s="268"/>
      <c r="D257" s="257" t="s">
        <v>148</v>
      </c>
      <c r="E257" s="269" t="s">
        <v>1</v>
      </c>
      <c r="F257" s="270" t="s">
        <v>624</v>
      </c>
      <c r="G257" s="268"/>
      <c r="H257" s="269" t="s">
        <v>1</v>
      </c>
      <c r="I257" s="271"/>
      <c r="J257" s="268"/>
      <c r="K257" s="268"/>
      <c r="L257" s="272"/>
      <c r="M257" s="273"/>
      <c r="N257" s="274"/>
      <c r="O257" s="274"/>
      <c r="P257" s="274"/>
      <c r="Q257" s="274"/>
      <c r="R257" s="274"/>
      <c r="S257" s="274"/>
      <c r="T257" s="27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6" t="s">
        <v>148</v>
      </c>
      <c r="AU257" s="276" t="s">
        <v>88</v>
      </c>
      <c r="AV257" s="14" t="s">
        <v>86</v>
      </c>
      <c r="AW257" s="14" t="s">
        <v>33</v>
      </c>
      <c r="AX257" s="14" t="s">
        <v>78</v>
      </c>
      <c r="AY257" s="276" t="s">
        <v>139</v>
      </c>
    </row>
    <row r="258" s="14" customFormat="1">
      <c r="A258" s="14"/>
      <c r="B258" s="267"/>
      <c r="C258" s="268"/>
      <c r="D258" s="257" t="s">
        <v>148</v>
      </c>
      <c r="E258" s="269" t="s">
        <v>1</v>
      </c>
      <c r="F258" s="270" t="s">
        <v>676</v>
      </c>
      <c r="G258" s="268"/>
      <c r="H258" s="269" t="s">
        <v>1</v>
      </c>
      <c r="I258" s="271"/>
      <c r="J258" s="268"/>
      <c r="K258" s="268"/>
      <c r="L258" s="272"/>
      <c r="M258" s="273"/>
      <c r="N258" s="274"/>
      <c r="O258" s="274"/>
      <c r="P258" s="274"/>
      <c r="Q258" s="274"/>
      <c r="R258" s="274"/>
      <c r="S258" s="274"/>
      <c r="T258" s="27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6" t="s">
        <v>148</v>
      </c>
      <c r="AU258" s="276" t="s">
        <v>88</v>
      </c>
      <c r="AV258" s="14" t="s">
        <v>86</v>
      </c>
      <c r="AW258" s="14" t="s">
        <v>33</v>
      </c>
      <c r="AX258" s="14" t="s">
        <v>78</v>
      </c>
      <c r="AY258" s="276" t="s">
        <v>139</v>
      </c>
    </row>
    <row r="259" s="14" customFormat="1">
      <c r="A259" s="14"/>
      <c r="B259" s="267"/>
      <c r="C259" s="268"/>
      <c r="D259" s="257" t="s">
        <v>148</v>
      </c>
      <c r="E259" s="269" t="s">
        <v>1</v>
      </c>
      <c r="F259" s="270" t="s">
        <v>586</v>
      </c>
      <c r="G259" s="268"/>
      <c r="H259" s="269" t="s">
        <v>1</v>
      </c>
      <c r="I259" s="271"/>
      <c r="J259" s="268"/>
      <c r="K259" s="268"/>
      <c r="L259" s="272"/>
      <c r="M259" s="273"/>
      <c r="N259" s="274"/>
      <c r="O259" s="274"/>
      <c r="P259" s="274"/>
      <c r="Q259" s="274"/>
      <c r="R259" s="274"/>
      <c r="S259" s="274"/>
      <c r="T259" s="27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6" t="s">
        <v>148</v>
      </c>
      <c r="AU259" s="276" t="s">
        <v>88</v>
      </c>
      <c r="AV259" s="14" t="s">
        <v>86</v>
      </c>
      <c r="AW259" s="14" t="s">
        <v>33</v>
      </c>
      <c r="AX259" s="14" t="s">
        <v>78</v>
      </c>
      <c r="AY259" s="276" t="s">
        <v>139</v>
      </c>
    </row>
    <row r="260" s="13" customFormat="1">
      <c r="A260" s="13"/>
      <c r="B260" s="255"/>
      <c r="C260" s="256"/>
      <c r="D260" s="257" t="s">
        <v>148</v>
      </c>
      <c r="E260" s="258" t="s">
        <v>1</v>
      </c>
      <c r="F260" s="259" t="s">
        <v>682</v>
      </c>
      <c r="G260" s="256"/>
      <c r="H260" s="260">
        <v>65.780000000000001</v>
      </c>
      <c r="I260" s="261"/>
      <c r="J260" s="256"/>
      <c r="K260" s="256"/>
      <c r="L260" s="262"/>
      <c r="M260" s="263"/>
      <c r="N260" s="264"/>
      <c r="O260" s="264"/>
      <c r="P260" s="264"/>
      <c r="Q260" s="264"/>
      <c r="R260" s="264"/>
      <c r="S260" s="264"/>
      <c r="T260" s="26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6" t="s">
        <v>148</v>
      </c>
      <c r="AU260" s="266" t="s">
        <v>88</v>
      </c>
      <c r="AV260" s="13" t="s">
        <v>88</v>
      </c>
      <c r="AW260" s="13" t="s">
        <v>33</v>
      </c>
      <c r="AX260" s="13" t="s">
        <v>78</v>
      </c>
      <c r="AY260" s="266" t="s">
        <v>139</v>
      </c>
    </row>
    <row r="261" s="14" customFormat="1">
      <c r="A261" s="14"/>
      <c r="B261" s="267"/>
      <c r="C261" s="268"/>
      <c r="D261" s="257" t="s">
        <v>148</v>
      </c>
      <c r="E261" s="269" t="s">
        <v>1</v>
      </c>
      <c r="F261" s="270" t="s">
        <v>588</v>
      </c>
      <c r="G261" s="268"/>
      <c r="H261" s="269" t="s">
        <v>1</v>
      </c>
      <c r="I261" s="271"/>
      <c r="J261" s="268"/>
      <c r="K261" s="268"/>
      <c r="L261" s="272"/>
      <c r="M261" s="273"/>
      <c r="N261" s="274"/>
      <c r="O261" s="274"/>
      <c r="P261" s="274"/>
      <c r="Q261" s="274"/>
      <c r="R261" s="274"/>
      <c r="S261" s="274"/>
      <c r="T261" s="27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6" t="s">
        <v>148</v>
      </c>
      <c r="AU261" s="276" t="s">
        <v>88</v>
      </c>
      <c r="AV261" s="14" t="s">
        <v>86</v>
      </c>
      <c r="AW261" s="14" t="s">
        <v>33</v>
      </c>
      <c r="AX261" s="14" t="s">
        <v>78</v>
      </c>
      <c r="AY261" s="276" t="s">
        <v>139</v>
      </c>
    </row>
    <row r="262" s="13" customFormat="1">
      <c r="A262" s="13"/>
      <c r="B262" s="255"/>
      <c r="C262" s="256"/>
      <c r="D262" s="257" t="s">
        <v>148</v>
      </c>
      <c r="E262" s="258" t="s">
        <v>1</v>
      </c>
      <c r="F262" s="259" t="s">
        <v>683</v>
      </c>
      <c r="G262" s="256"/>
      <c r="H262" s="260">
        <v>57.200000000000003</v>
      </c>
      <c r="I262" s="261"/>
      <c r="J262" s="256"/>
      <c r="K262" s="256"/>
      <c r="L262" s="262"/>
      <c r="M262" s="263"/>
      <c r="N262" s="264"/>
      <c r="O262" s="264"/>
      <c r="P262" s="264"/>
      <c r="Q262" s="264"/>
      <c r="R262" s="264"/>
      <c r="S262" s="264"/>
      <c r="T262" s="26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6" t="s">
        <v>148</v>
      </c>
      <c r="AU262" s="266" t="s">
        <v>88</v>
      </c>
      <c r="AV262" s="13" t="s">
        <v>88</v>
      </c>
      <c r="AW262" s="13" t="s">
        <v>33</v>
      </c>
      <c r="AX262" s="13" t="s">
        <v>78</v>
      </c>
      <c r="AY262" s="266" t="s">
        <v>139</v>
      </c>
    </row>
    <row r="263" s="14" customFormat="1">
      <c r="A263" s="14"/>
      <c r="B263" s="267"/>
      <c r="C263" s="268"/>
      <c r="D263" s="257" t="s">
        <v>148</v>
      </c>
      <c r="E263" s="269" t="s">
        <v>1</v>
      </c>
      <c r="F263" s="270" t="s">
        <v>679</v>
      </c>
      <c r="G263" s="268"/>
      <c r="H263" s="269" t="s">
        <v>1</v>
      </c>
      <c r="I263" s="271"/>
      <c r="J263" s="268"/>
      <c r="K263" s="268"/>
      <c r="L263" s="272"/>
      <c r="M263" s="273"/>
      <c r="N263" s="274"/>
      <c r="O263" s="274"/>
      <c r="P263" s="274"/>
      <c r="Q263" s="274"/>
      <c r="R263" s="274"/>
      <c r="S263" s="274"/>
      <c r="T263" s="27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6" t="s">
        <v>148</v>
      </c>
      <c r="AU263" s="276" t="s">
        <v>88</v>
      </c>
      <c r="AV263" s="14" t="s">
        <v>86</v>
      </c>
      <c r="AW263" s="14" t="s">
        <v>33</v>
      </c>
      <c r="AX263" s="14" t="s">
        <v>78</v>
      </c>
      <c r="AY263" s="276" t="s">
        <v>139</v>
      </c>
    </row>
    <row r="264" s="13" customFormat="1">
      <c r="A264" s="13"/>
      <c r="B264" s="255"/>
      <c r="C264" s="256"/>
      <c r="D264" s="257" t="s">
        <v>148</v>
      </c>
      <c r="E264" s="258" t="s">
        <v>1</v>
      </c>
      <c r="F264" s="259" t="s">
        <v>684</v>
      </c>
      <c r="G264" s="256"/>
      <c r="H264" s="260">
        <v>91.519999999999996</v>
      </c>
      <c r="I264" s="261"/>
      <c r="J264" s="256"/>
      <c r="K264" s="256"/>
      <c r="L264" s="262"/>
      <c r="M264" s="263"/>
      <c r="N264" s="264"/>
      <c r="O264" s="264"/>
      <c r="P264" s="264"/>
      <c r="Q264" s="264"/>
      <c r="R264" s="264"/>
      <c r="S264" s="264"/>
      <c r="T264" s="26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6" t="s">
        <v>148</v>
      </c>
      <c r="AU264" s="266" t="s">
        <v>88</v>
      </c>
      <c r="AV264" s="13" t="s">
        <v>88</v>
      </c>
      <c r="AW264" s="13" t="s">
        <v>33</v>
      </c>
      <c r="AX264" s="13" t="s">
        <v>78</v>
      </c>
      <c r="AY264" s="266" t="s">
        <v>139</v>
      </c>
    </row>
    <row r="265" s="15" customFormat="1">
      <c r="A265" s="15"/>
      <c r="B265" s="294"/>
      <c r="C265" s="295"/>
      <c r="D265" s="257" t="s">
        <v>148</v>
      </c>
      <c r="E265" s="296" t="s">
        <v>1</v>
      </c>
      <c r="F265" s="297" t="s">
        <v>476</v>
      </c>
      <c r="G265" s="295"/>
      <c r="H265" s="298">
        <v>214.5</v>
      </c>
      <c r="I265" s="299"/>
      <c r="J265" s="295"/>
      <c r="K265" s="295"/>
      <c r="L265" s="300"/>
      <c r="M265" s="301"/>
      <c r="N265" s="302"/>
      <c r="O265" s="302"/>
      <c r="P265" s="302"/>
      <c r="Q265" s="302"/>
      <c r="R265" s="302"/>
      <c r="S265" s="302"/>
      <c r="T265" s="303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304" t="s">
        <v>148</v>
      </c>
      <c r="AU265" s="304" t="s">
        <v>88</v>
      </c>
      <c r="AV265" s="15" t="s">
        <v>146</v>
      </c>
      <c r="AW265" s="15" t="s">
        <v>33</v>
      </c>
      <c r="AX265" s="15" t="s">
        <v>86</v>
      </c>
      <c r="AY265" s="304" t="s">
        <v>139</v>
      </c>
    </row>
    <row r="266" s="2" customFormat="1" ht="16.5" customHeight="1">
      <c r="A266" s="38"/>
      <c r="B266" s="39"/>
      <c r="C266" s="243" t="s">
        <v>246</v>
      </c>
      <c r="D266" s="243" t="s">
        <v>141</v>
      </c>
      <c r="E266" s="244" t="s">
        <v>554</v>
      </c>
      <c r="F266" s="245" t="s">
        <v>555</v>
      </c>
      <c r="G266" s="246" t="s">
        <v>153</v>
      </c>
      <c r="H266" s="247">
        <v>28.600000000000001</v>
      </c>
      <c r="I266" s="248"/>
      <c r="J266" s="247">
        <f>ROUND(I266*H266,2)</f>
        <v>0</v>
      </c>
      <c r="K266" s="245" t="s">
        <v>1</v>
      </c>
      <c r="L266" s="44"/>
      <c r="M266" s="249" t="s">
        <v>1</v>
      </c>
      <c r="N266" s="250" t="s">
        <v>43</v>
      </c>
      <c r="O266" s="91"/>
      <c r="P266" s="251">
        <f>O266*H266</f>
        <v>0</v>
      </c>
      <c r="Q266" s="251">
        <v>2.1600000000000001</v>
      </c>
      <c r="R266" s="251">
        <f>Q266*H266</f>
        <v>61.77600000000001</v>
      </c>
      <c r="S266" s="251">
        <v>0</v>
      </c>
      <c r="T266" s="25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3" t="s">
        <v>146</v>
      </c>
      <c r="AT266" s="253" t="s">
        <v>141</v>
      </c>
      <c r="AU266" s="253" t="s">
        <v>88</v>
      </c>
      <c r="AY266" s="17" t="s">
        <v>139</v>
      </c>
      <c r="BE266" s="254">
        <f>IF(N266="základní",J266,0)</f>
        <v>0</v>
      </c>
      <c r="BF266" s="254">
        <f>IF(N266="snížená",J266,0)</f>
        <v>0</v>
      </c>
      <c r="BG266" s="254">
        <f>IF(N266="zákl. přenesená",J266,0)</f>
        <v>0</v>
      </c>
      <c r="BH266" s="254">
        <f>IF(N266="sníž. přenesená",J266,0)</f>
        <v>0</v>
      </c>
      <c r="BI266" s="254">
        <f>IF(N266="nulová",J266,0)</f>
        <v>0</v>
      </c>
      <c r="BJ266" s="17" t="s">
        <v>86</v>
      </c>
      <c r="BK266" s="254">
        <f>ROUND(I266*H266,2)</f>
        <v>0</v>
      </c>
      <c r="BL266" s="17" t="s">
        <v>146</v>
      </c>
      <c r="BM266" s="253" t="s">
        <v>686</v>
      </c>
    </row>
    <row r="267" s="14" customFormat="1">
      <c r="A267" s="14"/>
      <c r="B267" s="267"/>
      <c r="C267" s="268"/>
      <c r="D267" s="257" t="s">
        <v>148</v>
      </c>
      <c r="E267" s="269" t="s">
        <v>1</v>
      </c>
      <c r="F267" s="270" t="s">
        <v>687</v>
      </c>
      <c r="G267" s="268"/>
      <c r="H267" s="269" t="s">
        <v>1</v>
      </c>
      <c r="I267" s="271"/>
      <c r="J267" s="268"/>
      <c r="K267" s="268"/>
      <c r="L267" s="272"/>
      <c r="M267" s="273"/>
      <c r="N267" s="274"/>
      <c r="O267" s="274"/>
      <c r="P267" s="274"/>
      <c r="Q267" s="274"/>
      <c r="R267" s="274"/>
      <c r="S267" s="274"/>
      <c r="T267" s="27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6" t="s">
        <v>148</v>
      </c>
      <c r="AU267" s="276" t="s">
        <v>88</v>
      </c>
      <c r="AV267" s="14" t="s">
        <v>86</v>
      </c>
      <c r="AW267" s="14" t="s">
        <v>33</v>
      </c>
      <c r="AX267" s="14" t="s">
        <v>78</v>
      </c>
      <c r="AY267" s="276" t="s">
        <v>139</v>
      </c>
    </row>
    <row r="268" s="14" customFormat="1">
      <c r="A268" s="14"/>
      <c r="B268" s="267"/>
      <c r="C268" s="268"/>
      <c r="D268" s="257" t="s">
        <v>148</v>
      </c>
      <c r="E268" s="269" t="s">
        <v>1</v>
      </c>
      <c r="F268" s="270" t="s">
        <v>624</v>
      </c>
      <c r="G268" s="268"/>
      <c r="H268" s="269" t="s">
        <v>1</v>
      </c>
      <c r="I268" s="271"/>
      <c r="J268" s="268"/>
      <c r="K268" s="268"/>
      <c r="L268" s="272"/>
      <c r="M268" s="273"/>
      <c r="N268" s="274"/>
      <c r="O268" s="274"/>
      <c r="P268" s="274"/>
      <c r="Q268" s="274"/>
      <c r="R268" s="274"/>
      <c r="S268" s="274"/>
      <c r="T268" s="27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6" t="s">
        <v>148</v>
      </c>
      <c r="AU268" s="276" t="s">
        <v>88</v>
      </c>
      <c r="AV268" s="14" t="s">
        <v>86</v>
      </c>
      <c r="AW268" s="14" t="s">
        <v>33</v>
      </c>
      <c r="AX268" s="14" t="s">
        <v>78</v>
      </c>
      <c r="AY268" s="276" t="s">
        <v>139</v>
      </c>
    </row>
    <row r="269" s="13" customFormat="1">
      <c r="A269" s="13"/>
      <c r="B269" s="255"/>
      <c r="C269" s="256"/>
      <c r="D269" s="257" t="s">
        <v>148</v>
      </c>
      <c r="E269" s="258" t="s">
        <v>1</v>
      </c>
      <c r="F269" s="259" t="s">
        <v>688</v>
      </c>
      <c r="G269" s="256"/>
      <c r="H269" s="260">
        <v>28.600000000000001</v>
      </c>
      <c r="I269" s="261"/>
      <c r="J269" s="256"/>
      <c r="K269" s="256"/>
      <c r="L269" s="262"/>
      <c r="M269" s="263"/>
      <c r="N269" s="264"/>
      <c r="O269" s="264"/>
      <c r="P269" s="264"/>
      <c r="Q269" s="264"/>
      <c r="R269" s="264"/>
      <c r="S269" s="264"/>
      <c r="T269" s="26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6" t="s">
        <v>148</v>
      </c>
      <c r="AU269" s="266" t="s">
        <v>88</v>
      </c>
      <c r="AV269" s="13" t="s">
        <v>88</v>
      </c>
      <c r="AW269" s="13" t="s">
        <v>33</v>
      </c>
      <c r="AX269" s="13" t="s">
        <v>78</v>
      </c>
      <c r="AY269" s="266" t="s">
        <v>139</v>
      </c>
    </row>
    <row r="270" s="15" customFormat="1">
      <c r="A270" s="15"/>
      <c r="B270" s="294"/>
      <c r="C270" s="295"/>
      <c r="D270" s="257" t="s">
        <v>148</v>
      </c>
      <c r="E270" s="296" t="s">
        <v>1</v>
      </c>
      <c r="F270" s="297" t="s">
        <v>476</v>
      </c>
      <c r="G270" s="295"/>
      <c r="H270" s="298">
        <v>28.600000000000001</v>
      </c>
      <c r="I270" s="299"/>
      <c r="J270" s="295"/>
      <c r="K270" s="295"/>
      <c r="L270" s="300"/>
      <c r="M270" s="301"/>
      <c r="N270" s="302"/>
      <c r="O270" s="302"/>
      <c r="P270" s="302"/>
      <c r="Q270" s="302"/>
      <c r="R270" s="302"/>
      <c r="S270" s="302"/>
      <c r="T270" s="303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304" t="s">
        <v>148</v>
      </c>
      <c r="AU270" s="304" t="s">
        <v>88</v>
      </c>
      <c r="AV270" s="15" t="s">
        <v>146</v>
      </c>
      <c r="AW270" s="15" t="s">
        <v>33</v>
      </c>
      <c r="AX270" s="15" t="s">
        <v>86</v>
      </c>
      <c r="AY270" s="304" t="s">
        <v>139</v>
      </c>
    </row>
    <row r="271" s="2" customFormat="1" ht="16.5" customHeight="1">
      <c r="A271" s="38"/>
      <c r="B271" s="39"/>
      <c r="C271" s="280" t="s">
        <v>7</v>
      </c>
      <c r="D271" s="280" t="s">
        <v>218</v>
      </c>
      <c r="E271" s="281" t="s">
        <v>559</v>
      </c>
      <c r="F271" s="282" t="s">
        <v>560</v>
      </c>
      <c r="G271" s="283" t="s">
        <v>271</v>
      </c>
      <c r="H271" s="284">
        <v>57.200000000000003</v>
      </c>
      <c r="I271" s="285"/>
      <c r="J271" s="284">
        <f>ROUND(I271*H271,2)</f>
        <v>0</v>
      </c>
      <c r="K271" s="282" t="s">
        <v>1</v>
      </c>
      <c r="L271" s="286"/>
      <c r="M271" s="287" t="s">
        <v>1</v>
      </c>
      <c r="N271" s="288" t="s">
        <v>43</v>
      </c>
      <c r="O271" s="91"/>
      <c r="P271" s="251">
        <f>O271*H271</f>
        <v>0</v>
      </c>
      <c r="Q271" s="251">
        <v>1</v>
      </c>
      <c r="R271" s="251">
        <f>Q271*H271</f>
        <v>57.200000000000003</v>
      </c>
      <c r="S271" s="251">
        <v>0</v>
      </c>
      <c r="T271" s="252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53" t="s">
        <v>182</v>
      </c>
      <c r="AT271" s="253" t="s">
        <v>218</v>
      </c>
      <c r="AU271" s="253" t="s">
        <v>88</v>
      </c>
      <c r="AY271" s="17" t="s">
        <v>139</v>
      </c>
      <c r="BE271" s="254">
        <f>IF(N271="základní",J271,0)</f>
        <v>0</v>
      </c>
      <c r="BF271" s="254">
        <f>IF(N271="snížená",J271,0)</f>
        <v>0</v>
      </c>
      <c r="BG271" s="254">
        <f>IF(N271="zákl. přenesená",J271,0)</f>
        <v>0</v>
      </c>
      <c r="BH271" s="254">
        <f>IF(N271="sníž. přenesená",J271,0)</f>
        <v>0</v>
      </c>
      <c r="BI271" s="254">
        <f>IF(N271="nulová",J271,0)</f>
        <v>0</v>
      </c>
      <c r="BJ271" s="17" t="s">
        <v>86</v>
      </c>
      <c r="BK271" s="254">
        <f>ROUND(I271*H271,2)</f>
        <v>0</v>
      </c>
      <c r="BL271" s="17" t="s">
        <v>146</v>
      </c>
      <c r="BM271" s="253" t="s">
        <v>689</v>
      </c>
    </row>
    <row r="272" s="13" customFormat="1">
      <c r="A272" s="13"/>
      <c r="B272" s="255"/>
      <c r="C272" s="256"/>
      <c r="D272" s="257" t="s">
        <v>148</v>
      </c>
      <c r="E272" s="258" t="s">
        <v>1</v>
      </c>
      <c r="F272" s="259" t="s">
        <v>690</v>
      </c>
      <c r="G272" s="256"/>
      <c r="H272" s="260">
        <v>57.200000000000003</v>
      </c>
      <c r="I272" s="261"/>
      <c r="J272" s="256"/>
      <c r="K272" s="256"/>
      <c r="L272" s="262"/>
      <c r="M272" s="263"/>
      <c r="N272" s="264"/>
      <c r="O272" s="264"/>
      <c r="P272" s="264"/>
      <c r="Q272" s="264"/>
      <c r="R272" s="264"/>
      <c r="S272" s="264"/>
      <c r="T272" s="26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6" t="s">
        <v>148</v>
      </c>
      <c r="AU272" s="266" t="s">
        <v>88</v>
      </c>
      <c r="AV272" s="13" t="s">
        <v>88</v>
      </c>
      <c r="AW272" s="13" t="s">
        <v>33</v>
      </c>
      <c r="AX272" s="13" t="s">
        <v>86</v>
      </c>
      <c r="AY272" s="266" t="s">
        <v>139</v>
      </c>
    </row>
    <row r="273" s="12" customFormat="1" ht="22.8" customHeight="1">
      <c r="A273" s="12"/>
      <c r="B273" s="227"/>
      <c r="C273" s="228"/>
      <c r="D273" s="229" t="s">
        <v>77</v>
      </c>
      <c r="E273" s="241" t="s">
        <v>156</v>
      </c>
      <c r="F273" s="241" t="s">
        <v>304</v>
      </c>
      <c r="G273" s="228"/>
      <c r="H273" s="228"/>
      <c r="I273" s="231"/>
      <c r="J273" s="242">
        <f>BK273</f>
        <v>0</v>
      </c>
      <c r="K273" s="228"/>
      <c r="L273" s="233"/>
      <c r="M273" s="234"/>
      <c r="N273" s="235"/>
      <c r="O273" s="235"/>
      <c r="P273" s="236">
        <f>SUM(P274:P296)</f>
        <v>0</v>
      </c>
      <c r="Q273" s="235"/>
      <c r="R273" s="236">
        <f>SUM(R274:R296)</f>
        <v>259.10164800000001</v>
      </c>
      <c r="S273" s="235"/>
      <c r="T273" s="237">
        <f>SUM(T274:T296)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38" t="s">
        <v>146</v>
      </c>
      <c r="AT273" s="239" t="s">
        <v>77</v>
      </c>
      <c r="AU273" s="239" t="s">
        <v>86</v>
      </c>
      <c r="AY273" s="238" t="s">
        <v>139</v>
      </c>
      <c r="BK273" s="240">
        <f>SUM(BK274:BK296)</f>
        <v>0</v>
      </c>
    </row>
    <row r="274" s="2" customFormat="1" ht="16.5" customHeight="1">
      <c r="A274" s="38"/>
      <c r="B274" s="39"/>
      <c r="C274" s="243" t="s">
        <v>255</v>
      </c>
      <c r="D274" s="243" t="s">
        <v>141</v>
      </c>
      <c r="E274" s="244" t="s">
        <v>572</v>
      </c>
      <c r="F274" s="245" t="s">
        <v>573</v>
      </c>
      <c r="G274" s="246" t="s">
        <v>153</v>
      </c>
      <c r="H274" s="247">
        <v>59.799999999999997</v>
      </c>
      <c r="I274" s="248"/>
      <c r="J274" s="247">
        <f>ROUND(I274*H274,2)</f>
        <v>0</v>
      </c>
      <c r="K274" s="245" t="s">
        <v>1</v>
      </c>
      <c r="L274" s="44"/>
      <c r="M274" s="249" t="s">
        <v>1</v>
      </c>
      <c r="N274" s="250" t="s">
        <v>43</v>
      </c>
      <c r="O274" s="91"/>
      <c r="P274" s="251">
        <f>O274*H274</f>
        <v>0</v>
      </c>
      <c r="Q274" s="251">
        <v>2.2949600000000001</v>
      </c>
      <c r="R274" s="251">
        <f>Q274*H274</f>
        <v>137.238608</v>
      </c>
      <c r="S274" s="251">
        <v>0</v>
      </c>
      <c r="T274" s="252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3" t="s">
        <v>146</v>
      </c>
      <c r="AT274" s="253" t="s">
        <v>141</v>
      </c>
      <c r="AU274" s="253" t="s">
        <v>88</v>
      </c>
      <c r="AY274" s="17" t="s">
        <v>139</v>
      </c>
      <c r="BE274" s="254">
        <f>IF(N274="základní",J274,0)</f>
        <v>0</v>
      </c>
      <c r="BF274" s="254">
        <f>IF(N274="snížená",J274,0)</f>
        <v>0</v>
      </c>
      <c r="BG274" s="254">
        <f>IF(N274="zákl. přenesená",J274,0)</f>
        <v>0</v>
      </c>
      <c r="BH274" s="254">
        <f>IF(N274="sníž. přenesená",J274,0)</f>
        <v>0</v>
      </c>
      <c r="BI274" s="254">
        <f>IF(N274="nulová",J274,0)</f>
        <v>0</v>
      </c>
      <c r="BJ274" s="17" t="s">
        <v>86</v>
      </c>
      <c r="BK274" s="254">
        <f>ROUND(I274*H274,2)</f>
        <v>0</v>
      </c>
      <c r="BL274" s="17" t="s">
        <v>146</v>
      </c>
      <c r="BM274" s="253" t="s">
        <v>691</v>
      </c>
    </row>
    <row r="275" s="14" customFormat="1">
      <c r="A275" s="14"/>
      <c r="B275" s="267"/>
      <c r="C275" s="268"/>
      <c r="D275" s="257" t="s">
        <v>148</v>
      </c>
      <c r="E275" s="269" t="s">
        <v>1</v>
      </c>
      <c r="F275" s="270" t="s">
        <v>692</v>
      </c>
      <c r="G275" s="268"/>
      <c r="H275" s="269" t="s">
        <v>1</v>
      </c>
      <c r="I275" s="271"/>
      <c r="J275" s="268"/>
      <c r="K275" s="268"/>
      <c r="L275" s="272"/>
      <c r="M275" s="273"/>
      <c r="N275" s="274"/>
      <c r="O275" s="274"/>
      <c r="P275" s="274"/>
      <c r="Q275" s="274"/>
      <c r="R275" s="274"/>
      <c r="S275" s="274"/>
      <c r="T275" s="27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6" t="s">
        <v>148</v>
      </c>
      <c r="AU275" s="276" t="s">
        <v>88</v>
      </c>
      <c r="AV275" s="14" t="s">
        <v>86</v>
      </c>
      <c r="AW275" s="14" t="s">
        <v>33</v>
      </c>
      <c r="AX275" s="14" t="s">
        <v>78</v>
      </c>
      <c r="AY275" s="276" t="s">
        <v>139</v>
      </c>
    </row>
    <row r="276" s="14" customFormat="1">
      <c r="A276" s="14"/>
      <c r="B276" s="267"/>
      <c r="C276" s="268"/>
      <c r="D276" s="257" t="s">
        <v>148</v>
      </c>
      <c r="E276" s="269" t="s">
        <v>1</v>
      </c>
      <c r="F276" s="270" t="s">
        <v>586</v>
      </c>
      <c r="G276" s="268"/>
      <c r="H276" s="269" t="s">
        <v>1</v>
      </c>
      <c r="I276" s="271"/>
      <c r="J276" s="268"/>
      <c r="K276" s="268"/>
      <c r="L276" s="272"/>
      <c r="M276" s="273"/>
      <c r="N276" s="274"/>
      <c r="O276" s="274"/>
      <c r="P276" s="274"/>
      <c r="Q276" s="274"/>
      <c r="R276" s="274"/>
      <c r="S276" s="274"/>
      <c r="T276" s="27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6" t="s">
        <v>148</v>
      </c>
      <c r="AU276" s="276" t="s">
        <v>88</v>
      </c>
      <c r="AV276" s="14" t="s">
        <v>86</v>
      </c>
      <c r="AW276" s="14" t="s">
        <v>33</v>
      </c>
      <c r="AX276" s="14" t="s">
        <v>78</v>
      </c>
      <c r="AY276" s="276" t="s">
        <v>139</v>
      </c>
    </row>
    <row r="277" s="13" customFormat="1">
      <c r="A277" s="13"/>
      <c r="B277" s="255"/>
      <c r="C277" s="256"/>
      <c r="D277" s="257" t="s">
        <v>148</v>
      </c>
      <c r="E277" s="258" t="s">
        <v>1</v>
      </c>
      <c r="F277" s="259" t="s">
        <v>693</v>
      </c>
      <c r="G277" s="256"/>
      <c r="H277" s="260">
        <v>33.799999999999997</v>
      </c>
      <c r="I277" s="261"/>
      <c r="J277" s="256"/>
      <c r="K277" s="256"/>
      <c r="L277" s="262"/>
      <c r="M277" s="263"/>
      <c r="N277" s="264"/>
      <c r="O277" s="264"/>
      <c r="P277" s="264"/>
      <c r="Q277" s="264"/>
      <c r="R277" s="264"/>
      <c r="S277" s="264"/>
      <c r="T277" s="26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6" t="s">
        <v>148</v>
      </c>
      <c r="AU277" s="266" t="s">
        <v>88</v>
      </c>
      <c r="AV277" s="13" t="s">
        <v>88</v>
      </c>
      <c r="AW277" s="13" t="s">
        <v>33</v>
      </c>
      <c r="AX277" s="13" t="s">
        <v>78</v>
      </c>
      <c r="AY277" s="266" t="s">
        <v>139</v>
      </c>
    </row>
    <row r="278" s="14" customFormat="1">
      <c r="A278" s="14"/>
      <c r="B278" s="267"/>
      <c r="C278" s="268"/>
      <c r="D278" s="257" t="s">
        <v>148</v>
      </c>
      <c r="E278" s="269" t="s">
        <v>1</v>
      </c>
      <c r="F278" s="270" t="s">
        <v>588</v>
      </c>
      <c r="G278" s="268"/>
      <c r="H278" s="269" t="s">
        <v>1</v>
      </c>
      <c r="I278" s="271"/>
      <c r="J278" s="268"/>
      <c r="K278" s="268"/>
      <c r="L278" s="272"/>
      <c r="M278" s="273"/>
      <c r="N278" s="274"/>
      <c r="O278" s="274"/>
      <c r="P278" s="274"/>
      <c r="Q278" s="274"/>
      <c r="R278" s="274"/>
      <c r="S278" s="274"/>
      <c r="T278" s="27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6" t="s">
        <v>148</v>
      </c>
      <c r="AU278" s="276" t="s">
        <v>88</v>
      </c>
      <c r="AV278" s="14" t="s">
        <v>86</v>
      </c>
      <c r="AW278" s="14" t="s">
        <v>33</v>
      </c>
      <c r="AX278" s="14" t="s">
        <v>78</v>
      </c>
      <c r="AY278" s="276" t="s">
        <v>139</v>
      </c>
    </row>
    <row r="279" s="13" customFormat="1">
      <c r="A279" s="13"/>
      <c r="B279" s="255"/>
      <c r="C279" s="256"/>
      <c r="D279" s="257" t="s">
        <v>148</v>
      </c>
      <c r="E279" s="258" t="s">
        <v>1</v>
      </c>
      <c r="F279" s="259" t="s">
        <v>694</v>
      </c>
      <c r="G279" s="256"/>
      <c r="H279" s="260">
        <v>26</v>
      </c>
      <c r="I279" s="261"/>
      <c r="J279" s="256"/>
      <c r="K279" s="256"/>
      <c r="L279" s="262"/>
      <c r="M279" s="263"/>
      <c r="N279" s="264"/>
      <c r="O279" s="264"/>
      <c r="P279" s="264"/>
      <c r="Q279" s="264"/>
      <c r="R279" s="264"/>
      <c r="S279" s="264"/>
      <c r="T279" s="26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6" t="s">
        <v>148</v>
      </c>
      <c r="AU279" s="266" t="s">
        <v>88</v>
      </c>
      <c r="AV279" s="13" t="s">
        <v>88</v>
      </c>
      <c r="AW279" s="13" t="s">
        <v>33</v>
      </c>
      <c r="AX279" s="13" t="s">
        <v>78</v>
      </c>
      <c r="AY279" s="266" t="s">
        <v>139</v>
      </c>
    </row>
    <row r="280" s="15" customFormat="1">
      <c r="A280" s="15"/>
      <c r="B280" s="294"/>
      <c r="C280" s="295"/>
      <c r="D280" s="257" t="s">
        <v>148</v>
      </c>
      <c r="E280" s="296" t="s">
        <v>1</v>
      </c>
      <c r="F280" s="297" t="s">
        <v>476</v>
      </c>
      <c r="G280" s="295"/>
      <c r="H280" s="298">
        <v>59.799999999999997</v>
      </c>
      <c r="I280" s="299"/>
      <c r="J280" s="295"/>
      <c r="K280" s="295"/>
      <c r="L280" s="300"/>
      <c r="M280" s="301"/>
      <c r="N280" s="302"/>
      <c r="O280" s="302"/>
      <c r="P280" s="302"/>
      <c r="Q280" s="302"/>
      <c r="R280" s="302"/>
      <c r="S280" s="302"/>
      <c r="T280" s="303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304" t="s">
        <v>148</v>
      </c>
      <c r="AU280" s="304" t="s">
        <v>88</v>
      </c>
      <c r="AV280" s="15" t="s">
        <v>146</v>
      </c>
      <c r="AW280" s="15" t="s">
        <v>33</v>
      </c>
      <c r="AX280" s="15" t="s">
        <v>86</v>
      </c>
      <c r="AY280" s="304" t="s">
        <v>139</v>
      </c>
    </row>
    <row r="281" s="2" customFormat="1" ht="16.5" customHeight="1">
      <c r="A281" s="38"/>
      <c r="B281" s="39"/>
      <c r="C281" s="280" t="s">
        <v>260</v>
      </c>
      <c r="D281" s="280" t="s">
        <v>218</v>
      </c>
      <c r="E281" s="281" t="s">
        <v>601</v>
      </c>
      <c r="F281" s="282" t="s">
        <v>602</v>
      </c>
      <c r="G281" s="283" t="s">
        <v>271</v>
      </c>
      <c r="H281" s="284">
        <v>119.59999999999999</v>
      </c>
      <c r="I281" s="285"/>
      <c r="J281" s="284">
        <f>ROUND(I281*H281,2)</f>
        <v>0</v>
      </c>
      <c r="K281" s="282" t="s">
        <v>145</v>
      </c>
      <c r="L281" s="286"/>
      <c r="M281" s="287" t="s">
        <v>1</v>
      </c>
      <c r="N281" s="288" t="s">
        <v>43</v>
      </c>
      <c r="O281" s="91"/>
      <c r="P281" s="251">
        <f>O281*H281</f>
        <v>0</v>
      </c>
      <c r="Q281" s="251">
        <v>1</v>
      </c>
      <c r="R281" s="251">
        <f>Q281*H281</f>
        <v>119.59999999999999</v>
      </c>
      <c r="S281" s="251">
        <v>0</v>
      </c>
      <c r="T281" s="252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53" t="s">
        <v>182</v>
      </c>
      <c r="AT281" s="253" t="s">
        <v>218</v>
      </c>
      <c r="AU281" s="253" t="s">
        <v>88</v>
      </c>
      <c r="AY281" s="17" t="s">
        <v>139</v>
      </c>
      <c r="BE281" s="254">
        <f>IF(N281="základní",J281,0)</f>
        <v>0</v>
      </c>
      <c r="BF281" s="254">
        <f>IF(N281="snížená",J281,0)</f>
        <v>0</v>
      </c>
      <c r="BG281" s="254">
        <f>IF(N281="zákl. přenesená",J281,0)</f>
        <v>0</v>
      </c>
      <c r="BH281" s="254">
        <f>IF(N281="sníž. přenesená",J281,0)</f>
        <v>0</v>
      </c>
      <c r="BI281" s="254">
        <f>IF(N281="nulová",J281,0)</f>
        <v>0</v>
      </c>
      <c r="BJ281" s="17" t="s">
        <v>86</v>
      </c>
      <c r="BK281" s="254">
        <f>ROUND(I281*H281,2)</f>
        <v>0</v>
      </c>
      <c r="BL281" s="17" t="s">
        <v>146</v>
      </c>
      <c r="BM281" s="253" t="s">
        <v>695</v>
      </c>
    </row>
    <row r="282" s="13" customFormat="1">
      <c r="A282" s="13"/>
      <c r="B282" s="255"/>
      <c r="C282" s="256"/>
      <c r="D282" s="257" t="s">
        <v>148</v>
      </c>
      <c r="E282" s="258" t="s">
        <v>1</v>
      </c>
      <c r="F282" s="259" t="s">
        <v>696</v>
      </c>
      <c r="G282" s="256"/>
      <c r="H282" s="260">
        <v>119.59999999999999</v>
      </c>
      <c r="I282" s="261"/>
      <c r="J282" s="256"/>
      <c r="K282" s="256"/>
      <c r="L282" s="262"/>
      <c r="M282" s="263"/>
      <c r="N282" s="264"/>
      <c r="O282" s="264"/>
      <c r="P282" s="264"/>
      <c r="Q282" s="264"/>
      <c r="R282" s="264"/>
      <c r="S282" s="264"/>
      <c r="T282" s="26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6" t="s">
        <v>148</v>
      </c>
      <c r="AU282" s="266" t="s">
        <v>88</v>
      </c>
      <c r="AV282" s="13" t="s">
        <v>88</v>
      </c>
      <c r="AW282" s="13" t="s">
        <v>33</v>
      </c>
      <c r="AX282" s="13" t="s">
        <v>86</v>
      </c>
      <c r="AY282" s="266" t="s">
        <v>139</v>
      </c>
    </row>
    <row r="283" s="2" customFormat="1" ht="16.5" customHeight="1">
      <c r="A283" s="38"/>
      <c r="B283" s="39"/>
      <c r="C283" s="280" t="s">
        <v>263</v>
      </c>
      <c r="D283" s="280" t="s">
        <v>218</v>
      </c>
      <c r="E283" s="281" t="s">
        <v>582</v>
      </c>
      <c r="F283" s="282" t="s">
        <v>583</v>
      </c>
      <c r="G283" s="283" t="s">
        <v>144</v>
      </c>
      <c r="H283" s="284">
        <v>280.80000000000001</v>
      </c>
      <c r="I283" s="285"/>
      <c r="J283" s="284">
        <f>ROUND(I283*H283,2)</f>
        <v>0</v>
      </c>
      <c r="K283" s="282" t="s">
        <v>1</v>
      </c>
      <c r="L283" s="286"/>
      <c r="M283" s="287" t="s">
        <v>1</v>
      </c>
      <c r="N283" s="288" t="s">
        <v>43</v>
      </c>
      <c r="O283" s="91"/>
      <c r="P283" s="251">
        <f>O283*H283</f>
        <v>0</v>
      </c>
      <c r="Q283" s="251">
        <v>0.0067999999999999996</v>
      </c>
      <c r="R283" s="251">
        <f>Q283*H283</f>
        <v>1.90944</v>
      </c>
      <c r="S283" s="251">
        <v>0</v>
      </c>
      <c r="T283" s="25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3" t="s">
        <v>182</v>
      </c>
      <c r="AT283" s="253" t="s">
        <v>218</v>
      </c>
      <c r="AU283" s="253" t="s">
        <v>88</v>
      </c>
      <c r="AY283" s="17" t="s">
        <v>139</v>
      </c>
      <c r="BE283" s="254">
        <f>IF(N283="základní",J283,0)</f>
        <v>0</v>
      </c>
      <c r="BF283" s="254">
        <f>IF(N283="snížená",J283,0)</f>
        <v>0</v>
      </c>
      <c r="BG283" s="254">
        <f>IF(N283="zákl. přenesená",J283,0)</f>
        <v>0</v>
      </c>
      <c r="BH283" s="254">
        <f>IF(N283="sníž. přenesená",J283,0)</f>
        <v>0</v>
      </c>
      <c r="BI283" s="254">
        <f>IF(N283="nulová",J283,0)</f>
        <v>0</v>
      </c>
      <c r="BJ283" s="17" t="s">
        <v>86</v>
      </c>
      <c r="BK283" s="254">
        <f>ROUND(I283*H283,2)</f>
        <v>0</v>
      </c>
      <c r="BL283" s="17" t="s">
        <v>146</v>
      </c>
      <c r="BM283" s="253" t="s">
        <v>697</v>
      </c>
    </row>
    <row r="284" s="14" customFormat="1">
      <c r="A284" s="14"/>
      <c r="B284" s="267"/>
      <c r="C284" s="268"/>
      <c r="D284" s="257" t="s">
        <v>148</v>
      </c>
      <c r="E284" s="269" t="s">
        <v>1</v>
      </c>
      <c r="F284" s="270" t="s">
        <v>698</v>
      </c>
      <c r="G284" s="268"/>
      <c r="H284" s="269" t="s">
        <v>1</v>
      </c>
      <c r="I284" s="271"/>
      <c r="J284" s="268"/>
      <c r="K284" s="268"/>
      <c r="L284" s="272"/>
      <c r="M284" s="273"/>
      <c r="N284" s="274"/>
      <c r="O284" s="274"/>
      <c r="P284" s="274"/>
      <c r="Q284" s="274"/>
      <c r="R284" s="274"/>
      <c r="S284" s="274"/>
      <c r="T284" s="27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6" t="s">
        <v>148</v>
      </c>
      <c r="AU284" s="276" t="s">
        <v>88</v>
      </c>
      <c r="AV284" s="14" t="s">
        <v>86</v>
      </c>
      <c r="AW284" s="14" t="s">
        <v>33</v>
      </c>
      <c r="AX284" s="14" t="s">
        <v>78</v>
      </c>
      <c r="AY284" s="276" t="s">
        <v>139</v>
      </c>
    </row>
    <row r="285" s="14" customFormat="1">
      <c r="A285" s="14"/>
      <c r="B285" s="267"/>
      <c r="C285" s="268"/>
      <c r="D285" s="257" t="s">
        <v>148</v>
      </c>
      <c r="E285" s="269" t="s">
        <v>1</v>
      </c>
      <c r="F285" s="270" t="s">
        <v>586</v>
      </c>
      <c r="G285" s="268"/>
      <c r="H285" s="269" t="s">
        <v>1</v>
      </c>
      <c r="I285" s="271"/>
      <c r="J285" s="268"/>
      <c r="K285" s="268"/>
      <c r="L285" s="272"/>
      <c r="M285" s="273"/>
      <c r="N285" s="274"/>
      <c r="O285" s="274"/>
      <c r="P285" s="274"/>
      <c r="Q285" s="274"/>
      <c r="R285" s="274"/>
      <c r="S285" s="274"/>
      <c r="T285" s="27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6" t="s">
        <v>148</v>
      </c>
      <c r="AU285" s="276" t="s">
        <v>88</v>
      </c>
      <c r="AV285" s="14" t="s">
        <v>86</v>
      </c>
      <c r="AW285" s="14" t="s">
        <v>33</v>
      </c>
      <c r="AX285" s="14" t="s">
        <v>78</v>
      </c>
      <c r="AY285" s="276" t="s">
        <v>139</v>
      </c>
    </row>
    <row r="286" s="13" customFormat="1">
      <c r="A286" s="13"/>
      <c r="B286" s="255"/>
      <c r="C286" s="256"/>
      <c r="D286" s="257" t="s">
        <v>148</v>
      </c>
      <c r="E286" s="258" t="s">
        <v>1</v>
      </c>
      <c r="F286" s="259" t="s">
        <v>699</v>
      </c>
      <c r="G286" s="256"/>
      <c r="H286" s="260">
        <v>149.80000000000001</v>
      </c>
      <c r="I286" s="261"/>
      <c r="J286" s="256"/>
      <c r="K286" s="256"/>
      <c r="L286" s="262"/>
      <c r="M286" s="263"/>
      <c r="N286" s="264"/>
      <c r="O286" s="264"/>
      <c r="P286" s="264"/>
      <c r="Q286" s="264"/>
      <c r="R286" s="264"/>
      <c r="S286" s="264"/>
      <c r="T286" s="26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6" t="s">
        <v>148</v>
      </c>
      <c r="AU286" s="266" t="s">
        <v>88</v>
      </c>
      <c r="AV286" s="13" t="s">
        <v>88</v>
      </c>
      <c r="AW286" s="13" t="s">
        <v>33</v>
      </c>
      <c r="AX286" s="13" t="s">
        <v>78</v>
      </c>
      <c r="AY286" s="266" t="s">
        <v>139</v>
      </c>
    </row>
    <row r="287" s="14" customFormat="1">
      <c r="A287" s="14"/>
      <c r="B287" s="267"/>
      <c r="C287" s="268"/>
      <c r="D287" s="257" t="s">
        <v>148</v>
      </c>
      <c r="E287" s="269" t="s">
        <v>1</v>
      </c>
      <c r="F287" s="270" t="s">
        <v>588</v>
      </c>
      <c r="G287" s="268"/>
      <c r="H287" s="269" t="s">
        <v>1</v>
      </c>
      <c r="I287" s="271"/>
      <c r="J287" s="268"/>
      <c r="K287" s="268"/>
      <c r="L287" s="272"/>
      <c r="M287" s="273"/>
      <c r="N287" s="274"/>
      <c r="O287" s="274"/>
      <c r="P287" s="274"/>
      <c r="Q287" s="274"/>
      <c r="R287" s="274"/>
      <c r="S287" s="274"/>
      <c r="T287" s="27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6" t="s">
        <v>148</v>
      </c>
      <c r="AU287" s="276" t="s">
        <v>88</v>
      </c>
      <c r="AV287" s="14" t="s">
        <v>86</v>
      </c>
      <c r="AW287" s="14" t="s">
        <v>33</v>
      </c>
      <c r="AX287" s="14" t="s">
        <v>78</v>
      </c>
      <c r="AY287" s="276" t="s">
        <v>139</v>
      </c>
    </row>
    <row r="288" s="13" customFormat="1">
      <c r="A288" s="13"/>
      <c r="B288" s="255"/>
      <c r="C288" s="256"/>
      <c r="D288" s="257" t="s">
        <v>148</v>
      </c>
      <c r="E288" s="258" t="s">
        <v>1</v>
      </c>
      <c r="F288" s="259" t="s">
        <v>700</v>
      </c>
      <c r="G288" s="256"/>
      <c r="H288" s="260">
        <v>131</v>
      </c>
      <c r="I288" s="261"/>
      <c r="J288" s="256"/>
      <c r="K288" s="256"/>
      <c r="L288" s="262"/>
      <c r="M288" s="263"/>
      <c r="N288" s="264"/>
      <c r="O288" s="264"/>
      <c r="P288" s="264"/>
      <c r="Q288" s="264"/>
      <c r="R288" s="264"/>
      <c r="S288" s="264"/>
      <c r="T288" s="26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6" t="s">
        <v>148</v>
      </c>
      <c r="AU288" s="266" t="s">
        <v>88</v>
      </c>
      <c r="AV288" s="13" t="s">
        <v>88</v>
      </c>
      <c r="AW288" s="13" t="s">
        <v>33</v>
      </c>
      <c r="AX288" s="13" t="s">
        <v>78</v>
      </c>
      <c r="AY288" s="266" t="s">
        <v>139</v>
      </c>
    </row>
    <row r="289" s="15" customFormat="1">
      <c r="A289" s="15"/>
      <c r="B289" s="294"/>
      <c r="C289" s="295"/>
      <c r="D289" s="257" t="s">
        <v>148</v>
      </c>
      <c r="E289" s="296" t="s">
        <v>1</v>
      </c>
      <c r="F289" s="297" t="s">
        <v>476</v>
      </c>
      <c r="G289" s="295"/>
      <c r="H289" s="298">
        <v>280.80000000000001</v>
      </c>
      <c r="I289" s="299"/>
      <c r="J289" s="295"/>
      <c r="K289" s="295"/>
      <c r="L289" s="300"/>
      <c r="M289" s="301"/>
      <c r="N289" s="302"/>
      <c r="O289" s="302"/>
      <c r="P289" s="302"/>
      <c r="Q289" s="302"/>
      <c r="R289" s="302"/>
      <c r="S289" s="302"/>
      <c r="T289" s="30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304" t="s">
        <v>148</v>
      </c>
      <c r="AU289" s="304" t="s">
        <v>88</v>
      </c>
      <c r="AV289" s="15" t="s">
        <v>146</v>
      </c>
      <c r="AW289" s="15" t="s">
        <v>33</v>
      </c>
      <c r="AX289" s="15" t="s">
        <v>86</v>
      </c>
      <c r="AY289" s="304" t="s">
        <v>139</v>
      </c>
    </row>
    <row r="290" s="2" customFormat="1" ht="16.5" customHeight="1">
      <c r="A290" s="38"/>
      <c r="B290" s="39"/>
      <c r="C290" s="280" t="s">
        <v>268</v>
      </c>
      <c r="D290" s="280" t="s">
        <v>218</v>
      </c>
      <c r="E290" s="281" t="s">
        <v>701</v>
      </c>
      <c r="F290" s="282" t="s">
        <v>702</v>
      </c>
      <c r="G290" s="283" t="s">
        <v>144</v>
      </c>
      <c r="H290" s="284">
        <v>52</v>
      </c>
      <c r="I290" s="285"/>
      <c r="J290" s="284">
        <f>ROUND(I290*H290,2)</f>
        <v>0</v>
      </c>
      <c r="K290" s="282" t="s">
        <v>1</v>
      </c>
      <c r="L290" s="286"/>
      <c r="M290" s="287" t="s">
        <v>1</v>
      </c>
      <c r="N290" s="288" t="s">
        <v>43</v>
      </c>
      <c r="O290" s="91"/>
      <c r="P290" s="251">
        <f>O290*H290</f>
        <v>0</v>
      </c>
      <c r="Q290" s="251">
        <v>0.0067999999999999996</v>
      </c>
      <c r="R290" s="251">
        <f>Q290*H290</f>
        <v>0.35359999999999997</v>
      </c>
      <c r="S290" s="251">
        <v>0</v>
      </c>
      <c r="T290" s="25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53" t="s">
        <v>182</v>
      </c>
      <c r="AT290" s="253" t="s">
        <v>218</v>
      </c>
      <c r="AU290" s="253" t="s">
        <v>88</v>
      </c>
      <c r="AY290" s="17" t="s">
        <v>139</v>
      </c>
      <c r="BE290" s="254">
        <f>IF(N290="základní",J290,0)</f>
        <v>0</v>
      </c>
      <c r="BF290" s="254">
        <f>IF(N290="snížená",J290,0)</f>
        <v>0</v>
      </c>
      <c r="BG290" s="254">
        <f>IF(N290="zákl. přenesená",J290,0)</f>
        <v>0</v>
      </c>
      <c r="BH290" s="254">
        <f>IF(N290="sníž. přenesená",J290,0)</f>
        <v>0</v>
      </c>
      <c r="BI290" s="254">
        <f>IF(N290="nulová",J290,0)</f>
        <v>0</v>
      </c>
      <c r="BJ290" s="17" t="s">
        <v>86</v>
      </c>
      <c r="BK290" s="254">
        <f>ROUND(I290*H290,2)</f>
        <v>0</v>
      </c>
      <c r="BL290" s="17" t="s">
        <v>146</v>
      </c>
      <c r="BM290" s="253" t="s">
        <v>703</v>
      </c>
    </row>
    <row r="291" s="14" customFormat="1">
      <c r="A291" s="14"/>
      <c r="B291" s="267"/>
      <c r="C291" s="268"/>
      <c r="D291" s="257" t="s">
        <v>148</v>
      </c>
      <c r="E291" s="269" t="s">
        <v>1</v>
      </c>
      <c r="F291" s="270" t="s">
        <v>698</v>
      </c>
      <c r="G291" s="268"/>
      <c r="H291" s="269" t="s">
        <v>1</v>
      </c>
      <c r="I291" s="271"/>
      <c r="J291" s="268"/>
      <c r="K291" s="268"/>
      <c r="L291" s="272"/>
      <c r="M291" s="273"/>
      <c r="N291" s="274"/>
      <c r="O291" s="274"/>
      <c r="P291" s="274"/>
      <c r="Q291" s="274"/>
      <c r="R291" s="274"/>
      <c r="S291" s="274"/>
      <c r="T291" s="27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6" t="s">
        <v>148</v>
      </c>
      <c r="AU291" s="276" t="s">
        <v>88</v>
      </c>
      <c r="AV291" s="14" t="s">
        <v>86</v>
      </c>
      <c r="AW291" s="14" t="s">
        <v>33</v>
      </c>
      <c r="AX291" s="14" t="s">
        <v>78</v>
      </c>
      <c r="AY291" s="276" t="s">
        <v>139</v>
      </c>
    </row>
    <row r="292" s="14" customFormat="1">
      <c r="A292" s="14"/>
      <c r="B292" s="267"/>
      <c r="C292" s="268"/>
      <c r="D292" s="257" t="s">
        <v>148</v>
      </c>
      <c r="E292" s="269" t="s">
        <v>1</v>
      </c>
      <c r="F292" s="270" t="s">
        <v>586</v>
      </c>
      <c r="G292" s="268"/>
      <c r="H292" s="269" t="s">
        <v>1</v>
      </c>
      <c r="I292" s="271"/>
      <c r="J292" s="268"/>
      <c r="K292" s="268"/>
      <c r="L292" s="272"/>
      <c r="M292" s="273"/>
      <c r="N292" s="274"/>
      <c r="O292" s="274"/>
      <c r="P292" s="274"/>
      <c r="Q292" s="274"/>
      <c r="R292" s="274"/>
      <c r="S292" s="274"/>
      <c r="T292" s="27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6" t="s">
        <v>148</v>
      </c>
      <c r="AU292" s="276" t="s">
        <v>88</v>
      </c>
      <c r="AV292" s="14" t="s">
        <v>86</v>
      </c>
      <c r="AW292" s="14" t="s">
        <v>33</v>
      </c>
      <c r="AX292" s="14" t="s">
        <v>78</v>
      </c>
      <c r="AY292" s="276" t="s">
        <v>139</v>
      </c>
    </row>
    <row r="293" s="13" customFormat="1">
      <c r="A293" s="13"/>
      <c r="B293" s="255"/>
      <c r="C293" s="256"/>
      <c r="D293" s="257" t="s">
        <v>148</v>
      </c>
      <c r="E293" s="258" t="s">
        <v>1</v>
      </c>
      <c r="F293" s="259" t="s">
        <v>704</v>
      </c>
      <c r="G293" s="256"/>
      <c r="H293" s="260">
        <v>26</v>
      </c>
      <c r="I293" s="261"/>
      <c r="J293" s="256"/>
      <c r="K293" s="256"/>
      <c r="L293" s="262"/>
      <c r="M293" s="263"/>
      <c r="N293" s="264"/>
      <c r="O293" s="264"/>
      <c r="P293" s="264"/>
      <c r="Q293" s="264"/>
      <c r="R293" s="264"/>
      <c r="S293" s="264"/>
      <c r="T293" s="26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6" t="s">
        <v>148</v>
      </c>
      <c r="AU293" s="266" t="s">
        <v>88</v>
      </c>
      <c r="AV293" s="13" t="s">
        <v>88</v>
      </c>
      <c r="AW293" s="13" t="s">
        <v>33</v>
      </c>
      <c r="AX293" s="13" t="s">
        <v>78</v>
      </c>
      <c r="AY293" s="266" t="s">
        <v>139</v>
      </c>
    </row>
    <row r="294" s="14" customFormat="1">
      <c r="A294" s="14"/>
      <c r="B294" s="267"/>
      <c r="C294" s="268"/>
      <c r="D294" s="257" t="s">
        <v>148</v>
      </c>
      <c r="E294" s="269" t="s">
        <v>1</v>
      </c>
      <c r="F294" s="270" t="s">
        <v>588</v>
      </c>
      <c r="G294" s="268"/>
      <c r="H294" s="269" t="s">
        <v>1</v>
      </c>
      <c r="I294" s="271"/>
      <c r="J294" s="268"/>
      <c r="K294" s="268"/>
      <c r="L294" s="272"/>
      <c r="M294" s="273"/>
      <c r="N294" s="274"/>
      <c r="O294" s="274"/>
      <c r="P294" s="274"/>
      <c r="Q294" s="274"/>
      <c r="R294" s="274"/>
      <c r="S294" s="274"/>
      <c r="T294" s="27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6" t="s">
        <v>148</v>
      </c>
      <c r="AU294" s="276" t="s">
        <v>88</v>
      </c>
      <c r="AV294" s="14" t="s">
        <v>86</v>
      </c>
      <c r="AW294" s="14" t="s">
        <v>33</v>
      </c>
      <c r="AX294" s="14" t="s">
        <v>78</v>
      </c>
      <c r="AY294" s="276" t="s">
        <v>139</v>
      </c>
    </row>
    <row r="295" s="13" customFormat="1">
      <c r="A295" s="13"/>
      <c r="B295" s="255"/>
      <c r="C295" s="256"/>
      <c r="D295" s="257" t="s">
        <v>148</v>
      </c>
      <c r="E295" s="258" t="s">
        <v>1</v>
      </c>
      <c r="F295" s="259" t="s">
        <v>704</v>
      </c>
      <c r="G295" s="256"/>
      <c r="H295" s="260">
        <v>26</v>
      </c>
      <c r="I295" s="261"/>
      <c r="J295" s="256"/>
      <c r="K295" s="256"/>
      <c r="L295" s="262"/>
      <c r="M295" s="263"/>
      <c r="N295" s="264"/>
      <c r="O295" s="264"/>
      <c r="P295" s="264"/>
      <c r="Q295" s="264"/>
      <c r="R295" s="264"/>
      <c r="S295" s="264"/>
      <c r="T295" s="26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6" t="s">
        <v>148</v>
      </c>
      <c r="AU295" s="266" t="s">
        <v>88</v>
      </c>
      <c r="AV295" s="13" t="s">
        <v>88</v>
      </c>
      <c r="AW295" s="13" t="s">
        <v>33</v>
      </c>
      <c r="AX295" s="13" t="s">
        <v>78</v>
      </c>
      <c r="AY295" s="266" t="s">
        <v>139</v>
      </c>
    </row>
    <row r="296" s="15" customFormat="1">
      <c r="A296" s="15"/>
      <c r="B296" s="294"/>
      <c r="C296" s="295"/>
      <c r="D296" s="257" t="s">
        <v>148</v>
      </c>
      <c r="E296" s="296" t="s">
        <v>1</v>
      </c>
      <c r="F296" s="297" t="s">
        <v>476</v>
      </c>
      <c r="G296" s="295"/>
      <c r="H296" s="298">
        <v>52</v>
      </c>
      <c r="I296" s="299"/>
      <c r="J296" s="295"/>
      <c r="K296" s="295"/>
      <c r="L296" s="300"/>
      <c r="M296" s="301"/>
      <c r="N296" s="302"/>
      <c r="O296" s="302"/>
      <c r="P296" s="302"/>
      <c r="Q296" s="302"/>
      <c r="R296" s="302"/>
      <c r="S296" s="302"/>
      <c r="T296" s="303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304" t="s">
        <v>148</v>
      </c>
      <c r="AU296" s="304" t="s">
        <v>88</v>
      </c>
      <c r="AV296" s="15" t="s">
        <v>146</v>
      </c>
      <c r="AW296" s="15" t="s">
        <v>33</v>
      </c>
      <c r="AX296" s="15" t="s">
        <v>86</v>
      </c>
      <c r="AY296" s="304" t="s">
        <v>139</v>
      </c>
    </row>
    <row r="297" s="12" customFormat="1" ht="22.8" customHeight="1">
      <c r="A297" s="12"/>
      <c r="B297" s="227"/>
      <c r="C297" s="228"/>
      <c r="D297" s="229" t="s">
        <v>77</v>
      </c>
      <c r="E297" s="241" t="s">
        <v>188</v>
      </c>
      <c r="F297" s="241" t="s">
        <v>362</v>
      </c>
      <c r="G297" s="228"/>
      <c r="H297" s="228"/>
      <c r="I297" s="231"/>
      <c r="J297" s="242">
        <f>BK297</f>
        <v>0</v>
      </c>
      <c r="K297" s="228"/>
      <c r="L297" s="233"/>
      <c r="M297" s="234"/>
      <c r="N297" s="235"/>
      <c r="O297" s="235"/>
      <c r="P297" s="236">
        <f>SUM(P298:P305)</f>
        <v>0</v>
      </c>
      <c r="Q297" s="235"/>
      <c r="R297" s="236">
        <f>SUM(R298:R305)</f>
        <v>0</v>
      </c>
      <c r="S297" s="235"/>
      <c r="T297" s="237">
        <f>SUM(T298:T305)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38" t="s">
        <v>146</v>
      </c>
      <c r="AT297" s="239" t="s">
        <v>77</v>
      </c>
      <c r="AU297" s="239" t="s">
        <v>86</v>
      </c>
      <c r="AY297" s="238" t="s">
        <v>139</v>
      </c>
      <c r="BK297" s="240">
        <f>SUM(BK298:BK305)</f>
        <v>0</v>
      </c>
    </row>
    <row r="298" s="2" customFormat="1" ht="16.5" customHeight="1">
      <c r="A298" s="38"/>
      <c r="B298" s="39"/>
      <c r="C298" s="243" t="s">
        <v>274</v>
      </c>
      <c r="D298" s="243" t="s">
        <v>141</v>
      </c>
      <c r="E298" s="244" t="s">
        <v>605</v>
      </c>
      <c r="F298" s="245" t="s">
        <v>606</v>
      </c>
      <c r="G298" s="246" t="s">
        <v>271</v>
      </c>
      <c r="H298" s="247">
        <v>139.5</v>
      </c>
      <c r="I298" s="248"/>
      <c r="J298" s="247">
        <f>ROUND(I298*H298,2)</f>
        <v>0</v>
      </c>
      <c r="K298" s="245" t="s">
        <v>145</v>
      </c>
      <c r="L298" s="44"/>
      <c r="M298" s="249" t="s">
        <v>1</v>
      </c>
      <c r="N298" s="250" t="s">
        <v>43</v>
      </c>
      <c r="O298" s="91"/>
      <c r="P298" s="251">
        <f>O298*H298</f>
        <v>0</v>
      </c>
      <c r="Q298" s="251">
        <v>0</v>
      </c>
      <c r="R298" s="251">
        <f>Q298*H298</f>
        <v>0</v>
      </c>
      <c r="S298" s="251">
        <v>0</v>
      </c>
      <c r="T298" s="252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53" t="s">
        <v>146</v>
      </c>
      <c r="AT298" s="253" t="s">
        <v>141</v>
      </c>
      <c r="AU298" s="253" t="s">
        <v>88</v>
      </c>
      <c r="AY298" s="17" t="s">
        <v>139</v>
      </c>
      <c r="BE298" s="254">
        <f>IF(N298="základní",J298,0)</f>
        <v>0</v>
      </c>
      <c r="BF298" s="254">
        <f>IF(N298="snížená",J298,0)</f>
        <v>0</v>
      </c>
      <c r="BG298" s="254">
        <f>IF(N298="zákl. přenesená",J298,0)</f>
        <v>0</v>
      </c>
      <c r="BH298" s="254">
        <f>IF(N298="sníž. přenesená",J298,0)</f>
        <v>0</v>
      </c>
      <c r="BI298" s="254">
        <f>IF(N298="nulová",J298,0)</f>
        <v>0</v>
      </c>
      <c r="BJ298" s="17" t="s">
        <v>86</v>
      </c>
      <c r="BK298" s="254">
        <f>ROUND(I298*H298,2)</f>
        <v>0</v>
      </c>
      <c r="BL298" s="17" t="s">
        <v>146</v>
      </c>
      <c r="BM298" s="253" t="s">
        <v>705</v>
      </c>
    </row>
    <row r="299" s="14" customFormat="1">
      <c r="A299" s="14"/>
      <c r="B299" s="267"/>
      <c r="C299" s="268"/>
      <c r="D299" s="257" t="s">
        <v>148</v>
      </c>
      <c r="E299" s="269" t="s">
        <v>1</v>
      </c>
      <c r="F299" s="270" t="s">
        <v>706</v>
      </c>
      <c r="G299" s="268"/>
      <c r="H299" s="269" t="s">
        <v>1</v>
      </c>
      <c r="I299" s="271"/>
      <c r="J299" s="268"/>
      <c r="K299" s="268"/>
      <c r="L299" s="272"/>
      <c r="M299" s="273"/>
      <c r="N299" s="274"/>
      <c r="O299" s="274"/>
      <c r="P299" s="274"/>
      <c r="Q299" s="274"/>
      <c r="R299" s="274"/>
      <c r="S299" s="274"/>
      <c r="T299" s="27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6" t="s">
        <v>148</v>
      </c>
      <c r="AU299" s="276" t="s">
        <v>88</v>
      </c>
      <c r="AV299" s="14" t="s">
        <v>86</v>
      </c>
      <c r="AW299" s="14" t="s">
        <v>33</v>
      </c>
      <c r="AX299" s="14" t="s">
        <v>78</v>
      </c>
      <c r="AY299" s="276" t="s">
        <v>139</v>
      </c>
    </row>
    <row r="300" s="13" customFormat="1">
      <c r="A300" s="13"/>
      <c r="B300" s="255"/>
      <c r="C300" s="256"/>
      <c r="D300" s="257" t="s">
        <v>148</v>
      </c>
      <c r="E300" s="258" t="s">
        <v>1</v>
      </c>
      <c r="F300" s="259" t="s">
        <v>707</v>
      </c>
      <c r="G300" s="256"/>
      <c r="H300" s="260">
        <v>139.5</v>
      </c>
      <c r="I300" s="261"/>
      <c r="J300" s="256"/>
      <c r="K300" s="256"/>
      <c r="L300" s="262"/>
      <c r="M300" s="263"/>
      <c r="N300" s="264"/>
      <c r="O300" s="264"/>
      <c r="P300" s="264"/>
      <c r="Q300" s="264"/>
      <c r="R300" s="264"/>
      <c r="S300" s="264"/>
      <c r="T300" s="26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6" t="s">
        <v>148</v>
      </c>
      <c r="AU300" s="266" t="s">
        <v>88</v>
      </c>
      <c r="AV300" s="13" t="s">
        <v>88</v>
      </c>
      <c r="AW300" s="13" t="s">
        <v>33</v>
      </c>
      <c r="AX300" s="13" t="s">
        <v>78</v>
      </c>
      <c r="AY300" s="266" t="s">
        <v>139</v>
      </c>
    </row>
    <row r="301" s="15" customFormat="1">
      <c r="A301" s="15"/>
      <c r="B301" s="294"/>
      <c r="C301" s="295"/>
      <c r="D301" s="257" t="s">
        <v>148</v>
      </c>
      <c r="E301" s="296" t="s">
        <v>1</v>
      </c>
      <c r="F301" s="297" t="s">
        <v>476</v>
      </c>
      <c r="G301" s="295"/>
      <c r="H301" s="298">
        <v>139.5</v>
      </c>
      <c r="I301" s="299"/>
      <c r="J301" s="295"/>
      <c r="K301" s="295"/>
      <c r="L301" s="300"/>
      <c r="M301" s="301"/>
      <c r="N301" s="302"/>
      <c r="O301" s="302"/>
      <c r="P301" s="302"/>
      <c r="Q301" s="302"/>
      <c r="R301" s="302"/>
      <c r="S301" s="302"/>
      <c r="T301" s="30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304" t="s">
        <v>148</v>
      </c>
      <c r="AU301" s="304" t="s">
        <v>88</v>
      </c>
      <c r="AV301" s="15" t="s">
        <v>146</v>
      </c>
      <c r="AW301" s="15" t="s">
        <v>33</v>
      </c>
      <c r="AX301" s="15" t="s">
        <v>86</v>
      </c>
      <c r="AY301" s="304" t="s">
        <v>139</v>
      </c>
    </row>
    <row r="302" s="2" customFormat="1" ht="16.5" customHeight="1">
      <c r="A302" s="38"/>
      <c r="B302" s="39"/>
      <c r="C302" s="243" t="s">
        <v>281</v>
      </c>
      <c r="D302" s="243" t="s">
        <v>141</v>
      </c>
      <c r="E302" s="244" t="s">
        <v>608</v>
      </c>
      <c r="F302" s="245" t="s">
        <v>609</v>
      </c>
      <c r="G302" s="246" t="s">
        <v>271</v>
      </c>
      <c r="H302" s="247">
        <v>139.5</v>
      </c>
      <c r="I302" s="248"/>
      <c r="J302" s="247">
        <f>ROUND(I302*H302,2)</f>
        <v>0</v>
      </c>
      <c r="K302" s="245" t="s">
        <v>145</v>
      </c>
      <c r="L302" s="44"/>
      <c r="M302" s="249" t="s">
        <v>1</v>
      </c>
      <c r="N302" s="250" t="s">
        <v>43</v>
      </c>
      <c r="O302" s="91"/>
      <c r="P302" s="251">
        <f>O302*H302</f>
        <v>0</v>
      </c>
      <c r="Q302" s="251">
        <v>0</v>
      </c>
      <c r="R302" s="251">
        <f>Q302*H302</f>
        <v>0</v>
      </c>
      <c r="S302" s="251">
        <v>0</v>
      </c>
      <c r="T302" s="252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3" t="s">
        <v>146</v>
      </c>
      <c r="AT302" s="253" t="s">
        <v>141</v>
      </c>
      <c r="AU302" s="253" t="s">
        <v>88</v>
      </c>
      <c r="AY302" s="17" t="s">
        <v>139</v>
      </c>
      <c r="BE302" s="254">
        <f>IF(N302="základní",J302,0)</f>
        <v>0</v>
      </c>
      <c r="BF302" s="254">
        <f>IF(N302="snížená",J302,0)</f>
        <v>0</v>
      </c>
      <c r="BG302" s="254">
        <f>IF(N302="zákl. přenesená",J302,0)</f>
        <v>0</v>
      </c>
      <c r="BH302" s="254">
        <f>IF(N302="sníž. přenesená",J302,0)</f>
        <v>0</v>
      </c>
      <c r="BI302" s="254">
        <f>IF(N302="nulová",J302,0)</f>
        <v>0</v>
      </c>
      <c r="BJ302" s="17" t="s">
        <v>86</v>
      </c>
      <c r="BK302" s="254">
        <f>ROUND(I302*H302,2)</f>
        <v>0</v>
      </c>
      <c r="BL302" s="17" t="s">
        <v>146</v>
      </c>
      <c r="BM302" s="253" t="s">
        <v>708</v>
      </c>
    </row>
    <row r="303" s="13" customFormat="1">
      <c r="A303" s="13"/>
      <c r="B303" s="255"/>
      <c r="C303" s="256"/>
      <c r="D303" s="257" t="s">
        <v>148</v>
      </c>
      <c r="E303" s="258" t="s">
        <v>1</v>
      </c>
      <c r="F303" s="259" t="s">
        <v>709</v>
      </c>
      <c r="G303" s="256"/>
      <c r="H303" s="260">
        <v>139.5</v>
      </c>
      <c r="I303" s="261"/>
      <c r="J303" s="256"/>
      <c r="K303" s="256"/>
      <c r="L303" s="262"/>
      <c r="M303" s="263"/>
      <c r="N303" s="264"/>
      <c r="O303" s="264"/>
      <c r="P303" s="264"/>
      <c r="Q303" s="264"/>
      <c r="R303" s="264"/>
      <c r="S303" s="264"/>
      <c r="T303" s="26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6" t="s">
        <v>148</v>
      </c>
      <c r="AU303" s="266" t="s">
        <v>88</v>
      </c>
      <c r="AV303" s="13" t="s">
        <v>88</v>
      </c>
      <c r="AW303" s="13" t="s">
        <v>33</v>
      </c>
      <c r="AX303" s="13" t="s">
        <v>86</v>
      </c>
      <c r="AY303" s="266" t="s">
        <v>139</v>
      </c>
    </row>
    <row r="304" s="2" customFormat="1" ht="16.5" customHeight="1">
      <c r="A304" s="38"/>
      <c r="B304" s="39"/>
      <c r="C304" s="243" t="s">
        <v>287</v>
      </c>
      <c r="D304" s="243" t="s">
        <v>141</v>
      </c>
      <c r="E304" s="244" t="s">
        <v>611</v>
      </c>
      <c r="F304" s="245" t="s">
        <v>612</v>
      </c>
      <c r="G304" s="246" t="s">
        <v>271</v>
      </c>
      <c r="H304" s="247">
        <v>697.5</v>
      </c>
      <c r="I304" s="248"/>
      <c r="J304" s="247">
        <f>ROUND(I304*H304,2)</f>
        <v>0</v>
      </c>
      <c r="K304" s="245" t="s">
        <v>145</v>
      </c>
      <c r="L304" s="44"/>
      <c r="M304" s="249" t="s">
        <v>1</v>
      </c>
      <c r="N304" s="250" t="s">
        <v>43</v>
      </c>
      <c r="O304" s="91"/>
      <c r="P304" s="251">
        <f>O304*H304</f>
        <v>0</v>
      </c>
      <c r="Q304" s="251">
        <v>0</v>
      </c>
      <c r="R304" s="251">
        <f>Q304*H304</f>
        <v>0</v>
      </c>
      <c r="S304" s="251">
        <v>0</v>
      </c>
      <c r="T304" s="252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3" t="s">
        <v>146</v>
      </c>
      <c r="AT304" s="253" t="s">
        <v>141</v>
      </c>
      <c r="AU304" s="253" t="s">
        <v>88</v>
      </c>
      <c r="AY304" s="17" t="s">
        <v>139</v>
      </c>
      <c r="BE304" s="254">
        <f>IF(N304="základní",J304,0)</f>
        <v>0</v>
      </c>
      <c r="BF304" s="254">
        <f>IF(N304="snížená",J304,0)</f>
        <v>0</v>
      </c>
      <c r="BG304" s="254">
        <f>IF(N304="zákl. přenesená",J304,0)</f>
        <v>0</v>
      </c>
      <c r="BH304" s="254">
        <f>IF(N304="sníž. přenesená",J304,0)</f>
        <v>0</v>
      </c>
      <c r="BI304" s="254">
        <f>IF(N304="nulová",J304,0)</f>
        <v>0</v>
      </c>
      <c r="BJ304" s="17" t="s">
        <v>86</v>
      </c>
      <c r="BK304" s="254">
        <f>ROUND(I304*H304,2)</f>
        <v>0</v>
      </c>
      <c r="BL304" s="17" t="s">
        <v>146</v>
      </c>
      <c r="BM304" s="253" t="s">
        <v>710</v>
      </c>
    </row>
    <row r="305" s="13" customFormat="1">
      <c r="A305" s="13"/>
      <c r="B305" s="255"/>
      <c r="C305" s="256"/>
      <c r="D305" s="257" t="s">
        <v>148</v>
      </c>
      <c r="E305" s="258" t="s">
        <v>1</v>
      </c>
      <c r="F305" s="259" t="s">
        <v>711</v>
      </c>
      <c r="G305" s="256"/>
      <c r="H305" s="260">
        <v>697.5</v>
      </c>
      <c r="I305" s="261"/>
      <c r="J305" s="256"/>
      <c r="K305" s="256"/>
      <c r="L305" s="262"/>
      <c r="M305" s="263"/>
      <c r="N305" s="264"/>
      <c r="O305" s="264"/>
      <c r="P305" s="264"/>
      <c r="Q305" s="264"/>
      <c r="R305" s="264"/>
      <c r="S305" s="264"/>
      <c r="T305" s="26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6" t="s">
        <v>148</v>
      </c>
      <c r="AU305" s="266" t="s">
        <v>88</v>
      </c>
      <c r="AV305" s="13" t="s">
        <v>88</v>
      </c>
      <c r="AW305" s="13" t="s">
        <v>33</v>
      </c>
      <c r="AX305" s="13" t="s">
        <v>86</v>
      </c>
      <c r="AY305" s="266" t="s">
        <v>139</v>
      </c>
    </row>
    <row r="306" s="12" customFormat="1" ht="22.8" customHeight="1">
      <c r="A306" s="12"/>
      <c r="B306" s="227"/>
      <c r="C306" s="228"/>
      <c r="D306" s="229" t="s">
        <v>77</v>
      </c>
      <c r="E306" s="241" t="s">
        <v>435</v>
      </c>
      <c r="F306" s="241" t="s">
        <v>436</v>
      </c>
      <c r="G306" s="228"/>
      <c r="H306" s="228"/>
      <c r="I306" s="231"/>
      <c r="J306" s="242">
        <f>BK306</f>
        <v>0</v>
      </c>
      <c r="K306" s="228"/>
      <c r="L306" s="233"/>
      <c r="M306" s="234"/>
      <c r="N306" s="235"/>
      <c r="O306" s="235"/>
      <c r="P306" s="236">
        <f>SUM(P307:P311)</f>
        <v>0</v>
      </c>
      <c r="Q306" s="235"/>
      <c r="R306" s="236">
        <f>SUM(R307:R311)</f>
        <v>0</v>
      </c>
      <c r="S306" s="235"/>
      <c r="T306" s="237">
        <f>SUM(T307:T311)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38" t="s">
        <v>146</v>
      </c>
      <c r="AT306" s="239" t="s">
        <v>77</v>
      </c>
      <c r="AU306" s="239" t="s">
        <v>86</v>
      </c>
      <c r="AY306" s="238" t="s">
        <v>139</v>
      </c>
      <c r="BK306" s="240">
        <f>SUM(BK307:BK311)</f>
        <v>0</v>
      </c>
    </row>
    <row r="307" s="2" customFormat="1" ht="16.5" customHeight="1">
      <c r="A307" s="38"/>
      <c r="B307" s="39"/>
      <c r="C307" s="243" t="s">
        <v>293</v>
      </c>
      <c r="D307" s="243" t="s">
        <v>141</v>
      </c>
      <c r="E307" s="244" t="s">
        <v>443</v>
      </c>
      <c r="F307" s="245" t="s">
        <v>444</v>
      </c>
      <c r="G307" s="246" t="s">
        <v>445</v>
      </c>
      <c r="H307" s="247">
        <v>1</v>
      </c>
      <c r="I307" s="248"/>
      <c r="J307" s="247">
        <f>ROUND(I307*H307,2)</f>
        <v>0</v>
      </c>
      <c r="K307" s="245" t="s">
        <v>145</v>
      </c>
      <c r="L307" s="44"/>
      <c r="M307" s="249" t="s">
        <v>1</v>
      </c>
      <c r="N307" s="250" t="s">
        <v>43</v>
      </c>
      <c r="O307" s="91"/>
      <c r="P307" s="251">
        <f>O307*H307</f>
        <v>0</v>
      </c>
      <c r="Q307" s="251">
        <v>0</v>
      </c>
      <c r="R307" s="251">
        <f>Q307*H307</f>
        <v>0</v>
      </c>
      <c r="S307" s="251">
        <v>0</v>
      </c>
      <c r="T307" s="25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3" t="s">
        <v>440</v>
      </c>
      <c r="AT307" s="253" t="s">
        <v>141</v>
      </c>
      <c r="AU307" s="253" t="s">
        <v>88</v>
      </c>
      <c r="AY307" s="17" t="s">
        <v>139</v>
      </c>
      <c r="BE307" s="254">
        <f>IF(N307="základní",J307,0)</f>
        <v>0</v>
      </c>
      <c r="BF307" s="254">
        <f>IF(N307="snížená",J307,0)</f>
        <v>0</v>
      </c>
      <c r="BG307" s="254">
        <f>IF(N307="zákl. přenesená",J307,0)</f>
        <v>0</v>
      </c>
      <c r="BH307" s="254">
        <f>IF(N307="sníž. přenesená",J307,0)</f>
        <v>0</v>
      </c>
      <c r="BI307" s="254">
        <f>IF(N307="nulová",J307,0)</f>
        <v>0</v>
      </c>
      <c r="BJ307" s="17" t="s">
        <v>86</v>
      </c>
      <c r="BK307" s="254">
        <f>ROUND(I307*H307,2)</f>
        <v>0</v>
      </c>
      <c r="BL307" s="17" t="s">
        <v>440</v>
      </c>
      <c r="BM307" s="253" t="s">
        <v>712</v>
      </c>
    </row>
    <row r="308" s="2" customFormat="1" ht="16.5" customHeight="1">
      <c r="A308" s="38"/>
      <c r="B308" s="39"/>
      <c r="C308" s="243" t="s">
        <v>299</v>
      </c>
      <c r="D308" s="243" t="s">
        <v>141</v>
      </c>
      <c r="E308" s="244" t="s">
        <v>448</v>
      </c>
      <c r="F308" s="245" t="s">
        <v>449</v>
      </c>
      <c r="G308" s="246" t="s">
        <v>445</v>
      </c>
      <c r="H308" s="247">
        <v>1</v>
      </c>
      <c r="I308" s="248"/>
      <c r="J308" s="247">
        <f>ROUND(I308*H308,2)</f>
        <v>0</v>
      </c>
      <c r="K308" s="245" t="s">
        <v>145</v>
      </c>
      <c r="L308" s="44"/>
      <c r="M308" s="249" t="s">
        <v>1</v>
      </c>
      <c r="N308" s="250" t="s">
        <v>43</v>
      </c>
      <c r="O308" s="91"/>
      <c r="P308" s="251">
        <f>O308*H308</f>
        <v>0</v>
      </c>
      <c r="Q308" s="251">
        <v>0</v>
      </c>
      <c r="R308" s="251">
        <f>Q308*H308</f>
        <v>0</v>
      </c>
      <c r="S308" s="251">
        <v>0</v>
      </c>
      <c r="T308" s="252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3" t="s">
        <v>440</v>
      </c>
      <c r="AT308" s="253" t="s">
        <v>141</v>
      </c>
      <c r="AU308" s="253" t="s">
        <v>88</v>
      </c>
      <c r="AY308" s="17" t="s">
        <v>139</v>
      </c>
      <c r="BE308" s="254">
        <f>IF(N308="základní",J308,0)</f>
        <v>0</v>
      </c>
      <c r="BF308" s="254">
        <f>IF(N308="snížená",J308,0)</f>
        <v>0</v>
      </c>
      <c r="BG308" s="254">
        <f>IF(N308="zákl. přenesená",J308,0)</f>
        <v>0</v>
      </c>
      <c r="BH308" s="254">
        <f>IF(N308="sníž. přenesená",J308,0)</f>
        <v>0</v>
      </c>
      <c r="BI308" s="254">
        <f>IF(N308="nulová",J308,0)</f>
        <v>0</v>
      </c>
      <c r="BJ308" s="17" t="s">
        <v>86</v>
      </c>
      <c r="BK308" s="254">
        <f>ROUND(I308*H308,2)</f>
        <v>0</v>
      </c>
      <c r="BL308" s="17" t="s">
        <v>440</v>
      </c>
      <c r="BM308" s="253" t="s">
        <v>713</v>
      </c>
    </row>
    <row r="309" s="2" customFormat="1" ht="16.5" customHeight="1">
      <c r="A309" s="38"/>
      <c r="B309" s="39"/>
      <c r="C309" s="243" t="s">
        <v>305</v>
      </c>
      <c r="D309" s="243" t="s">
        <v>141</v>
      </c>
      <c r="E309" s="244" t="s">
        <v>452</v>
      </c>
      <c r="F309" s="245" t="s">
        <v>453</v>
      </c>
      <c r="G309" s="246" t="s">
        <v>445</v>
      </c>
      <c r="H309" s="247">
        <v>1</v>
      </c>
      <c r="I309" s="248"/>
      <c r="J309" s="247">
        <f>ROUND(I309*H309,2)</f>
        <v>0</v>
      </c>
      <c r="K309" s="245" t="s">
        <v>145</v>
      </c>
      <c r="L309" s="44"/>
      <c r="M309" s="249" t="s">
        <v>1</v>
      </c>
      <c r="N309" s="250" t="s">
        <v>43</v>
      </c>
      <c r="O309" s="91"/>
      <c r="P309" s="251">
        <f>O309*H309</f>
        <v>0</v>
      </c>
      <c r="Q309" s="251">
        <v>0</v>
      </c>
      <c r="R309" s="251">
        <f>Q309*H309</f>
        <v>0</v>
      </c>
      <c r="S309" s="251">
        <v>0</v>
      </c>
      <c r="T309" s="25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3" t="s">
        <v>440</v>
      </c>
      <c r="AT309" s="253" t="s">
        <v>141</v>
      </c>
      <c r="AU309" s="253" t="s">
        <v>88</v>
      </c>
      <c r="AY309" s="17" t="s">
        <v>139</v>
      </c>
      <c r="BE309" s="254">
        <f>IF(N309="základní",J309,0)</f>
        <v>0</v>
      </c>
      <c r="BF309" s="254">
        <f>IF(N309="snížená",J309,0)</f>
        <v>0</v>
      </c>
      <c r="BG309" s="254">
        <f>IF(N309="zákl. přenesená",J309,0)</f>
        <v>0</v>
      </c>
      <c r="BH309" s="254">
        <f>IF(N309="sníž. přenesená",J309,0)</f>
        <v>0</v>
      </c>
      <c r="BI309" s="254">
        <f>IF(N309="nulová",J309,0)</f>
        <v>0</v>
      </c>
      <c r="BJ309" s="17" t="s">
        <v>86</v>
      </c>
      <c r="BK309" s="254">
        <f>ROUND(I309*H309,2)</f>
        <v>0</v>
      </c>
      <c r="BL309" s="17" t="s">
        <v>440</v>
      </c>
      <c r="BM309" s="253" t="s">
        <v>714</v>
      </c>
    </row>
    <row r="310" s="2" customFormat="1" ht="24" customHeight="1">
      <c r="A310" s="38"/>
      <c r="B310" s="39"/>
      <c r="C310" s="243" t="s">
        <v>311</v>
      </c>
      <c r="D310" s="243" t="s">
        <v>141</v>
      </c>
      <c r="E310" s="244" t="s">
        <v>275</v>
      </c>
      <c r="F310" s="245" t="s">
        <v>615</v>
      </c>
      <c r="G310" s="246" t="s">
        <v>277</v>
      </c>
      <c r="H310" s="247">
        <v>3</v>
      </c>
      <c r="I310" s="248"/>
      <c r="J310" s="247">
        <f>ROUND(I310*H310,2)</f>
        <v>0</v>
      </c>
      <c r="K310" s="245" t="s">
        <v>1</v>
      </c>
      <c r="L310" s="44"/>
      <c r="M310" s="249" t="s">
        <v>1</v>
      </c>
      <c r="N310" s="250" t="s">
        <v>43</v>
      </c>
      <c r="O310" s="91"/>
      <c r="P310" s="251">
        <f>O310*H310</f>
        <v>0</v>
      </c>
      <c r="Q310" s="251">
        <v>0</v>
      </c>
      <c r="R310" s="251">
        <f>Q310*H310</f>
        <v>0</v>
      </c>
      <c r="S310" s="251">
        <v>0</v>
      </c>
      <c r="T310" s="25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53" t="s">
        <v>278</v>
      </c>
      <c r="AT310" s="253" t="s">
        <v>141</v>
      </c>
      <c r="AU310" s="253" t="s">
        <v>88</v>
      </c>
      <c r="AY310" s="17" t="s">
        <v>139</v>
      </c>
      <c r="BE310" s="254">
        <f>IF(N310="základní",J310,0)</f>
        <v>0</v>
      </c>
      <c r="BF310" s="254">
        <f>IF(N310="snížená",J310,0)</f>
        <v>0</v>
      </c>
      <c r="BG310" s="254">
        <f>IF(N310="zákl. přenesená",J310,0)</f>
        <v>0</v>
      </c>
      <c r="BH310" s="254">
        <f>IF(N310="sníž. přenesená",J310,0)</f>
        <v>0</v>
      </c>
      <c r="BI310" s="254">
        <f>IF(N310="nulová",J310,0)</f>
        <v>0</v>
      </c>
      <c r="BJ310" s="17" t="s">
        <v>86</v>
      </c>
      <c r="BK310" s="254">
        <f>ROUND(I310*H310,2)</f>
        <v>0</v>
      </c>
      <c r="BL310" s="17" t="s">
        <v>278</v>
      </c>
      <c r="BM310" s="253" t="s">
        <v>715</v>
      </c>
    </row>
    <row r="311" s="13" customFormat="1">
      <c r="A311" s="13"/>
      <c r="B311" s="255"/>
      <c r="C311" s="256"/>
      <c r="D311" s="257" t="s">
        <v>148</v>
      </c>
      <c r="E311" s="258" t="s">
        <v>1</v>
      </c>
      <c r="F311" s="259" t="s">
        <v>156</v>
      </c>
      <c r="G311" s="256"/>
      <c r="H311" s="260">
        <v>3</v>
      </c>
      <c r="I311" s="261"/>
      <c r="J311" s="256"/>
      <c r="K311" s="256"/>
      <c r="L311" s="262"/>
      <c r="M311" s="305"/>
      <c r="N311" s="306"/>
      <c r="O311" s="306"/>
      <c r="P311" s="306"/>
      <c r="Q311" s="306"/>
      <c r="R311" s="306"/>
      <c r="S311" s="306"/>
      <c r="T311" s="30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6" t="s">
        <v>148</v>
      </c>
      <c r="AU311" s="266" t="s">
        <v>88</v>
      </c>
      <c r="AV311" s="13" t="s">
        <v>88</v>
      </c>
      <c r="AW311" s="13" t="s">
        <v>33</v>
      </c>
      <c r="AX311" s="13" t="s">
        <v>86</v>
      </c>
      <c r="AY311" s="266" t="s">
        <v>139</v>
      </c>
    </row>
    <row r="312" s="2" customFormat="1" ht="6.96" customHeight="1">
      <c r="A312" s="38"/>
      <c r="B312" s="66"/>
      <c r="C312" s="67"/>
      <c r="D312" s="67"/>
      <c r="E312" s="67"/>
      <c r="F312" s="67"/>
      <c r="G312" s="67"/>
      <c r="H312" s="67"/>
      <c r="I312" s="192"/>
      <c r="J312" s="67"/>
      <c r="K312" s="67"/>
      <c r="L312" s="44"/>
      <c r="M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</row>
  </sheetData>
  <sheetProtection sheet="1" autoFilter="0" formatColumns="0" formatRows="0" objects="1" scenarios="1" spinCount="100000" saltValue="J5e2NFs67ZY3UmA9YtuCMWqF3xfS1PB073oFNbHa4xvKePfReeTRCccaYVQ34u9nglfzq6Hwl9cHIb9NPO7Avg==" hashValue="BBeoY2OCu6541uqH5ecFV2qlAxO1/xVuow4OeX/NIhU5Awcvj5WB9n9V6dPcROV4/idsUnKW/hn1Asy1ea2Epg==" algorithmName="SHA-512" password="CC35"/>
  <autoFilter ref="C125:K31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="1" customFormat="1" ht="24.96" customHeight="1">
      <c r="B4" s="20"/>
      <c r="D4" s="150" t="s">
        <v>105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15</v>
      </c>
      <c r="I6" s="146"/>
      <c r="L6" s="20"/>
    </row>
    <row r="7" s="1" customFormat="1" ht="16.5" customHeight="1">
      <c r="B7" s="20"/>
      <c r="E7" s="153" t="str">
        <f>'Rekapitulace stavby'!K6</f>
        <v>Cyklo Suchdolská - V Sedlci, číslo akce 2950170, Praha 6_MONTÁŽ</v>
      </c>
      <c r="F7" s="152"/>
      <c r="G7" s="152"/>
      <c r="H7" s="152"/>
      <c r="I7" s="146"/>
      <c r="L7" s="20"/>
    </row>
    <row r="8" s="2" customFormat="1" ht="12" customHeight="1">
      <c r="A8" s="38"/>
      <c r="B8" s="44"/>
      <c r="C8" s="38"/>
      <c r="D8" s="152" t="s">
        <v>106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55" t="s">
        <v>716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52" t="s">
        <v>17</v>
      </c>
      <c r="E11" s="38"/>
      <c r="F11" s="141" t="s">
        <v>1</v>
      </c>
      <c r="G11" s="38"/>
      <c r="H11" s="38"/>
      <c r="I11" s="156" t="s">
        <v>18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2" t="s">
        <v>19</v>
      </c>
      <c r="E12" s="38"/>
      <c r="F12" s="141" t="s">
        <v>20</v>
      </c>
      <c r="G12" s="38"/>
      <c r="H12" s="38"/>
      <c r="I12" s="156" t="s">
        <v>21</v>
      </c>
      <c r="J12" s="157" t="str">
        <f>'Rekapitulace stavby'!AN8</f>
        <v>2. 7. 2019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23</v>
      </c>
      <c r="E14" s="38"/>
      <c r="F14" s="38"/>
      <c r="G14" s="38"/>
      <c r="H14" s="38"/>
      <c r="I14" s="156" t="s">
        <v>24</v>
      </c>
      <c r="J14" s="141" t="s">
        <v>25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6" t="s">
        <v>27</v>
      </c>
      <c r="J15" s="141" t="s">
        <v>28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52" t="s">
        <v>29</v>
      </c>
      <c r="E17" s="38"/>
      <c r="F17" s="38"/>
      <c r="G17" s="38"/>
      <c r="H17" s="38"/>
      <c r="I17" s="156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52" t="s">
        <v>31</v>
      </c>
      <c r="E20" s="38"/>
      <c r="F20" s="38"/>
      <c r="G20" s="38"/>
      <c r="H20" s="38"/>
      <c r="I20" s="156" t="s">
        <v>24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52" t="s">
        <v>34</v>
      </c>
      <c r="E23" s="38"/>
      <c r="F23" s="38"/>
      <c r="G23" s="38"/>
      <c r="H23" s="38"/>
      <c r="I23" s="156" t="s">
        <v>24</v>
      </c>
      <c r="J23" s="141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1" t="s">
        <v>32</v>
      </c>
      <c r="F24" s="38"/>
      <c r="G24" s="38"/>
      <c r="H24" s="38"/>
      <c r="I24" s="156" t="s">
        <v>27</v>
      </c>
      <c r="J24" s="141" t="s">
        <v>36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52" t="s">
        <v>37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65" t="s">
        <v>38</v>
      </c>
      <c r="E30" s="38"/>
      <c r="F30" s="38"/>
      <c r="G30" s="38"/>
      <c r="H30" s="38"/>
      <c r="I30" s="154"/>
      <c r="J30" s="166">
        <f>ROUND(J120,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67" t="s">
        <v>40</v>
      </c>
      <c r="G32" s="38"/>
      <c r="H32" s="38"/>
      <c r="I32" s="168" t="s">
        <v>39</v>
      </c>
      <c r="J32" s="167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9" t="s">
        <v>42</v>
      </c>
      <c r="E33" s="152" t="s">
        <v>43</v>
      </c>
      <c r="F33" s="170">
        <f>ROUND((SUM(BE120:BE139)),  2)</f>
        <v>0</v>
      </c>
      <c r="G33" s="38"/>
      <c r="H33" s="38"/>
      <c r="I33" s="171">
        <v>0.20999999999999999</v>
      </c>
      <c r="J33" s="170">
        <f>ROUND(((SUM(BE120:BE139))*I33),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52" t="s">
        <v>44</v>
      </c>
      <c r="F34" s="170">
        <f>ROUND((SUM(BF120:BF139)),  2)</f>
        <v>0</v>
      </c>
      <c r="G34" s="38"/>
      <c r="H34" s="38"/>
      <c r="I34" s="171">
        <v>0.14999999999999999</v>
      </c>
      <c r="J34" s="170">
        <f>ROUND(((SUM(BF120:BF139))*I34),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52" t="s">
        <v>45</v>
      </c>
      <c r="F35" s="170">
        <f>ROUND((SUM(BG120:BG139)),  2)</f>
        <v>0</v>
      </c>
      <c r="G35" s="38"/>
      <c r="H35" s="38"/>
      <c r="I35" s="171">
        <v>0.20999999999999999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52" t="s">
        <v>46</v>
      </c>
      <c r="F36" s="170">
        <f>ROUND((SUM(BH120:BH139)),  2)</f>
        <v>0</v>
      </c>
      <c r="G36" s="38"/>
      <c r="H36" s="38"/>
      <c r="I36" s="171">
        <v>0.14999999999999999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47</v>
      </c>
      <c r="F37" s="170">
        <f>ROUND((SUM(BI120:BI139)),  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72"/>
      <c r="D39" s="173" t="s">
        <v>48</v>
      </c>
      <c r="E39" s="174"/>
      <c r="F39" s="174"/>
      <c r="G39" s="175" t="s">
        <v>49</v>
      </c>
      <c r="H39" s="176" t="s">
        <v>50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46"/>
      <c r="L41" s="20"/>
    </row>
    <row r="42" s="1" customFormat="1" ht="14.4" customHeight="1">
      <c r="B42" s="20"/>
      <c r="I42" s="146"/>
      <c r="L42" s="20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96" t="str">
        <f>E7</f>
        <v>Cyklo Suchdolská - V Sedlci, číslo akce 2950170, Praha 6_MONTÁŽ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801 - Vegetační úpravy - výsadba stromů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>Praha 6</v>
      </c>
      <c r="G89" s="40"/>
      <c r="H89" s="40"/>
      <c r="I89" s="156" t="s">
        <v>21</v>
      </c>
      <c r="J89" s="79" t="str">
        <f>IF(J12="","",J12)</f>
        <v>2. 7. 2019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>TSK hl. m. Prahy, a.s.</v>
      </c>
      <c r="G91" s="40"/>
      <c r="H91" s="40"/>
      <c r="I91" s="156" t="s">
        <v>31</v>
      </c>
      <c r="J91" s="36" t="str">
        <f>E21</f>
        <v>Sinpps,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6" t="s">
        <v>34</v>
      </c>
      <c r="J92" s="36" t="str">
        <f>E24</f>
        <v>Sinpps,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97" t="s">
        <v>109</v>
      </c>
      <c r="D94" s="198"/>
      <c r="E94" s="198"/>
      <c r="F94" s="198"/>
      <c r="G94" s="198"/>
      <c r="H94" s="198"/>
      <c r="I94" s="199"/>
      <c r="J94" s="200" t="s">
        <v>110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201" t="s">
        <v>111</v>
      </c>
      <c r="D96" s="40"/>
      <c r="E96" s="40"/>
      <c r="F96" s="40"/>
      <c r="G96" s="40"/>
      <c r="H96" s="40"/>
      <c r="I96" s="15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="9" customFormat="1" ht="24.96" customHeight="1">
      <c r="A97" s="9"/>
      <c r="B97" s="202"/>
      <c r="C97" s="203"/>
      <c r="D97" s="204" t="s">
        <v>717</v>
      </c>
      <c r="E97" s="205"/>
      <c r="F97" s="205"/>
      <c r="G97" s="205"/>
      <c r="H97" s="205"/>
      <c r="I97" s="206"/>
      <c r="J97" s="207">
        <f>J121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9"/>
      <c r="C98" s="133"/>
      <c r="D98" s="210" t="s">
        <v>114</v>
      </c>
      <c r="E98" s="211"/>
      <c r="F98" s="211"/>
      <c r="G98" s="211"/>
      <c r="H98" s="211"/>
      <c r="I98" s="212"/>
      <c r="J98" s="213">
        <f>J122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9"/>
      <c r="C99" s="133"/>
      <c r="D99" s="210" t="s">
        <v>718</v>
      </c>
      <c r="E99" s="211"/>
      <c r="F99" s="211"/>
      <c r="G99" s="211"/>
      <c r="H99" s="211"/>
      <c r="I99" s="212"/>
      <c r="J99" s="213">
        <f>J135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9"/>
      <c r="C100" s="133"/>
      <c r="D100" s="210" t="s">
        <v>719</v>
      </c>
      <c r="E100" s="211"/>
      <c r="F100" s="211"/>
      <c r="G100" s="211"/>
      <c r="H100" s="211"/>
      <c r="I100" s="212"/>
      <c r="J100" s="213">
        <f>J138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15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192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195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124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15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196" t="str">
        <f>E7</f>
        <v>Cyklo Suchdolská - V Sedlci, číslo akce 2950170, Praha 6_MONTÁŽ</v>
      </c>
      <c r="F110" s="32"/>
      <c r="G110" s="32"/>
      <c r="H110" s="32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106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76" t="str">
        <f>E9</f>
        <v>801 - Vegetační úpravy - výsadba stromů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19</v>
      </c>
      <c r="D114" s="40"/>
      <c r="E114" s="40"/>
      <c r="F114" s="27" t="str">
        <f>F12</f>
        <v>Praha 6</v>
      </c>
      <c r="G114" s="40"/>
      <c r="H114" s="40"/>
      <c r="I114" s="156" t="s">
        <v>21</v>
      </c>
      <c r="J114" s="79" t="str">
        <f>IF(J12="","",J12)</f>
        <v>2. 7. 2019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23</v>
      </c>
      <c r="D116" s="40"/>
      <c r="E116" s="40"/>
      <c r="F116" s="27" t="str">
        <f>E15</f>
        <v>TSK hl. m. Prahy, a.s.</v>
      </c>
      <c r="G116" s="40"/>
      <c r="H116" s="40"/>
      <c r="I116" s="156" t="s">
        <v>31</v>
      </c>
      <c r="J116" s="36" t="str">
        <f>E21</f>
        <v>Sinpps,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29</v>
      </c>
      <c r="D117" s="40"/>
      <c r="E117" s="40"/>
      <c r="F117" s="27" t="str">
        <f>IF(E18="","",E18)</f>
        <v>Vyplň údaj</v>
      </c>
      <c r="G117" s="40"/>
      <c r="H117" s="40"/>
      <c r="I117" s="156" t="s">
        <v>34</v>
      </c>
      <c r="J117" s="36" t="str">
        <f>E24</f>
        <v>Sinpps,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1" customFormat="1" ht="29.28" customHeight="1">
      <c r="A119" s="215"/>
      <c r="B119" s="216"/>
      <c r="C119" s="217" t="s">
        <v>125</v>
      </c>
      <c r="D119" s="218" t="s">
        <v>63</v>
      </c>
      <c r="E119" s="218" t="s">
        <v>59</v>
      </c>
      <c r="F119" s="218" t="s">
        <v>60</v>
      </c>
      <c r="G119" s="218" t="s">
        <v>126</v>
      </c>
      <c r="H119" s="218" t="s">
        <v>127</v>
      </c>
      <c r="I119" s="219" t="s">
        <v>128</v>
      </c>
      <c r="J119" s="218" t="s">
        <v>110</v>
      </c>
      <c r="K119" s="220" t="s">
        <v>129</v>
      </c>
      <c r="L119" s="221"/>
      <c r="M119" s="100" t="s">
        <v>1</v>
      </c>
      <c r="N119" s="101" t="s">
        <v>42</v>
      </c>
      <c r="O119" s="101" t="s">
        <v>130</v>
      </c>
      <c r="P119" s="101" t="s">
        <v>131</v>
      </c>
      <c r="Q119" s="101" t="s">
        <v>132</v>
      </c>
      <c r="R119" s="101" t="s">
        <v>133</v>
      </c>
      <c r="S119" s="101" t="s">
        <v>134</v>
      </c>
      <c r="T119" s="102" t="s">
        <v>135</v>
      </c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="2" customFormat="1" ht="22.8" customHeight="1">
      <c r="A120" s="38"/>
      <c r="B120" s="39"/>
      <c r="C120" s="107" t="s">
        <v>136</v>
      </c>
      <c r="D120" s="40"/>
      <c r="E120" s="40"/>
      <c r="F120" s="40"/>
      <c r="G120" s="40"/>
      <c r="H120" s="40"/>
      <c r="I120" s="154"/>
      <c r="J120" s="222">
        <f>BK120</f>
        <v>0</v>
      </c>
      <c r="K120" s="40"/>
      <c r="L120" s="44"/>
      <c r="M120" s="103"/>
      <c r="N120" s="223"/>
      <c r="O120" s="104"/>
      <c r="P120" s="224">
        <f>P121</f>
        <v>0</v>
      </c>
      <c r="Q120" s="104"/>
      <c r="R120" s="224">
        <f>R121</f>
        <v>0.024</v>
      </c>
      <c r="S120" s="104"/>
      <c r="T120" s="225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77</v>
      </c>
      <c r="AU120" s="17" t="s">
        <v>112</v>
      </c>
      <c r="BK120" s="226">
        <f>BK121</f>
        <v>0</v>
      </c>
    </row>
    <row r="121" s="12" customFormat="1" ht="25.92" customHeight="1">
      <c r="A121" s="12"/>
      <c r="B121" s="227"/>
      <c r="C121" s="228"/>
      <c r="D121" s="229" t="s">
        <v>77</v>
      </c>
      <c r="E121" s="230" t="s">
        <v>137</v>
      </c>
      <c r="F121" s="230" t="s">
        <v>720</v>
      </c>
      <c r="G121" s="228"/>
      <c r="H121" s="228"/>
      <c r="I121" s="231"/>
      <c r="J121" s="232">
        <f>BK121</f>
        <v>0</v>
      </c>
      <c r="K121" s="228"/>
      <c r="L121" s="233"/>
      <c r="M121" s="234"/>
      <c r="N121" s="235"/>
      <c r="O121" s="235"/>
      <c r="P121" s="236">
        <f>P122+P135+P138</f>
        <v>0</v>
      </c>
      <c r="Q121" s="235"/>
      <c r="R121" s="236">
        <f>R122+R135+R138</f>
        <v>0.024</v>
      </c>
      <c r="S121" s="235"/>
      <c r="T121" s="237">
        <f>T122+T135+T138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8" t="s">
        <v>86</v>
      </c>
      <c r="AT121" s="239" t="s">
        <v>77</v>
      </c>
      <c r="AU121" s="239" t="s">
        <v>78</v>
      </c>
      <c r="AY121" s="238" t="s">
        <v>139</v>
      </c>
      <c r="BK121" s="240">
        <f>BK122+BK135+BK138</f>
        <v>0</v>
      </c>
    </row>
    <row r="122" s="12" customFormat="1" ht="22.8" customHeight="1">
      <c r="A122" s="12"/>
      <c r="B122" s="227"/>
      <c r="C122" s="228"/>
      <c r="D122" s="229" t="s">
        <v>77</v>
      </c>
      <c r="E122" s="241" t="s">
        <v>86</v>
      </c>
      <c r="F122" s="241" t="s">
        <v>140</v>
      </c>
      <c r="G122" s="228"/>
      <c r="H122" s="228"/>
      <c r="I122" s="231"/>
      <c r="J122" s="242">
        <f>BK122</f>
        <v>0</v>
      </c>
      <c r="K122" s="228"/>
      <c r="L122" s="233"/>
      <c r="M122" s="234"/>
      <c r="N122" s="235"/>
      <c r="O122" s="235"/>
      <c r="P122" s="236">
        <f>SUM(P123:P134)</f>
        <v>0</v>
      </c>
      <c r="Q122" s="235"/>
      <c r="R122" s="236">
        <f>SUM(R123:R134)</f>
        <v>0</v>
      </c>
      <c r="S122" s="235"/>
      <c r="T122" s="237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8" t="s">
        <v>86</v>
      </c>
      <c r="AT122" s="239" t="s">
        <v>77</v>
      </c>
      <c r="AU122" s="239" t="s">
        <v>86</v>
      </c>
      <c r="AY122" s="238" t="s">
        <v>139</v>
      </c>
      <c r="BK122" s="240">
        <f>SUM(BK123:BK134)</f>
        <v>0</v>
      </c>
    </row>
    <row r="123" s="2" customFormat="1" ht="16.5" customHeight="1">
      <c r="A123" s="38"/>
      <c r="B123" s="39"/>
      <c r="C123" s="243" t="s">
        <v>86</v>
      </c>
      <c r="D123" s="243" t="s">
        <v>141</v>
      </c>
      <c r="E123" s="244" t="s">
        <v>721</v>
      </c>
      <c r="F123" s="245" t="s">
        <v>722</v>
      </c>
      <c r="G123" s="246" t="s">
        <v>153</v>
      </c>
      <c r="H123" s="247">
        <v>6</v>
      </c>
      <c r="I123" s="248"/>
      <c r="J123" s="247">
        <f>ROUND(I123*H123,2)</f>
        <v>0</v>
      </c>
      <c r="K123" s="245" t="s">
        <v>723</v>
      </c>
      <c r="L123" s="44"/>
      <c r="M123" s="249" t="s">
        <v>1</v>
      </c>
      <c r="N123" s="250" t="s">
        <v>43</v>
      </c>
      <c r="O123" s="91"/>
      <c r="P123" s="251">
        <f>O123*H123</f>
        <v>0</v>
      </c>
      <c r="Q123" s="251">
        <v>0</v>
      </c>
      <c r="R123" s="251">
        <f>Q123*H123</f>
        <v>0</v>
      </c>
      <c r="S123" s="251">
        <v>0</v>
      </c>
      <c r="T123" s="25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3" t="s">
        <v>146</v>
      </c>
      <c r="AT123" s="253" t="s">
        <v>141</v>
      </c>
      <c r="AU123" s="253" t="s">
        <v>88</v>
      </c>
      <c r="AY123" s="17" t="s">
        <v>139</v>
      </c>
      <c r="BE123" s="254">
        <f>IF(N123="základní",J123,0)</f>
        <v>0</v>
      </c>
      <c r="BF123" s="254">
        <f>IF(N123="snížená",J123,0)</f>
        <v>0</v>
      </c>
      <c r="BG123" s="254">
        <f>IF(N123="zákl. přenesená",J123,0)</f>
        <v>0</v>
      </c>
      <c r="BH123" s="254">
        <f>IF(N123="sníž. přenesená",J123,0)</f>
        <v>0</v>
      </c>
      <c r="BI123" s="254">
        <f>IF(N123="nulová",J123,0)</f>
        <v>0</v>
      </c>
      <c r="BJ123" s="17" t="s">
        <v>86</v>
      </c>
      <c r="BK123" s="254">
        <f>ROUND(I123*H123,2)</f>
        <v>0</v>
      </c>
      <c r="BL123" s="17" t="s">
        <v>146</v>
      </c>
      <c r="BM123" s="253" t="s">
        <v>724</v>
      </c>
    </row>
    <row r="124" s="13" customFormat="1">
      <c r="A124" s="13"/>
      <c r="B124" s="255"/>
      <c r="C124" s="256"/>
      <c r="D124" s="257" t="s">
        <v>148</v>
      </c>
      <c r="E124" s="258" t="s">
        <v>1</v>
      </c>
      <c r="F124" s="259" t="s">
        <v>172</v>
      </c>
      <c r="G124" s="256"/>
      <c r="H124" s="260">
        <v>6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148</v>
      </c>
      <c r="AU124" s="266" t="s">
        <v>88</v>
      </c>
      <c r="AV124" s="13" t="s">
        <v>88</v>
      </c>
      <c r="AW124" s="13" t="s">
        <v>33</v>
      </c>
      <c r="AX124" s="13" t="s">
        <v>86</v>
      </c>
      <c r="AY124" s="266" t="s">
        <v>139</v>
      </c>
    </row>
    <row r="125" s="2" customFormat="1" ht="16.5" customHeight="1">
      <c r="A125" s="38"/>
      <c r="B125" s="39"/>
      <c r="C125" s="243" t="s">
        <v>88</v>
      </c>
      <c r="D125" s="243" t="s">
        <v>141</v>
      </c>
      <c r="E125" s="244" t="s">
        <v>725</v>
      </c>
      <c r="F125" s="245" t="s">
        <v>726</v>
      </c>
      <c r="G125" s="246" t="s">
        <v>153</v>
      </c>
      <c r="H125" s="247">
        <v>6</v>
      </c>
      <c r="I125" s="248"/>
      <c r="J125" s="247">
        <f>ROUND(I125*H125,2)</f>
        <v>0</v>
      </c>
      <c r="K125" s="245" t="s">
        <v>723</v>
      </c>
      <c r="L125" s="44"/>
      <c r="M125" s="249" t="s">
        <v>1</v>
      </c>
      <c r="N125" s="250" t="s">
        <v>43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146</v>
      </c>
      <c r="AT125" s="253" t="s">
        <v>141</v>
      </c>
      <c r="AU125" s="253" t="s">
        <v>88</v>
      </c>
      <c r="AY125" s="17" t="s">
        <v>139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86</v>
      </c>
      <c r="BK125" s="254">
        <f>ROUND(I125*H125,2)</f>
        <v>0</v>
      </c>
      <c r="BL125" s="17" t="s">
        <v>146</v>
      </c>
      <c r="BM125" s="253" t="s">
        <v>727</v>
      </c>
    </row>
    <row r="126" s="13" customFormat="1">
      <c r="A126" s="13"/>
      <c r="B126" s="255"/>
      <c r="C126" s="256"/>
      <c r="D126" s="257" t="s">
        <v>148</v>
      </c>
      <c r="E126" s="258" t="s">
        <v>1</v>
      </c>
      <c r="F126" s="259" t="s">
        <v>172</v>
      </c>
      <c r="G126" s="256"/>
      <c r="H126" s="260">
        <v>6</v>
      </c>
      <c r="I126" s="261"/>
      <c r="J126" s="256"/>
      <c r="K126" s="256"/>
      <c r="L126" s="262"/>
      <c r="M126" s="263"/>
      <c r="N126" s="264"/>
      <c r="O126" s="264"/>
      <c r="P126" s="264"/>
      <c r="Q126" s="264"/>
      <c r="R126" s="264"/>
      <c r="S126" s="264"/>
      <c r="T126" s="26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6" t="s">
        <v>148</v>
      </c>
      <c r="AU126" s="266" t="s">
        <v>88</v>
      </c>
      <c r="AV126" s="13" t="s">
        <v>88</v>
      </c>
      <c r="AW126" s="13" t="s">
        <v>33</v>
      </c>
      <c r="AX126" s="13" t="s">
        <v>86</v>
      </c>
      <c r="AY126" s="266" t="s">
        <v>139</v>
      </c>
    </row>
    <row r="127" s="2" customFormat="1" ht="16.5" customHeight="1">
      <c r="A127" s="38"/>
      <c r="B127" s="39"/>
      <c r="C127" s="243" t="s">
        <v>156</v>
      </c>
      <c r="D127" s="243" t="s">
        <v>141</v>
      </c>
      <c r="E127" s="244" t="s">
        <v>162</v>
      </c>
      <c r="F127" s="245" t="s">
        <v>200</v>
      </c>
      <c r="G127" s="246" t="s">
        <v>153</v>
      </c>
      <c r="H127" s="247">
        <v>6</v>
      </c>
      <c r="I127" s="248"/>
      <c r="J127" s="247">
        <f>ROUND(I127*H127,2)</f>
        <v>0</v>
      </c>
      <c r="K127" s="245" t="s">
        <v>723</v>
      </c>
      <c r="L127" s="44"/>
      <c r="M127" s="249" t="s">
        <v>1</v>
      </c>
      <c r="N127" s="250" t="s">
        <v>43</v>
      </c>
      <c r="O127" s="91"/>
      <c r="P127" s="251">
        <f>O127*H127</f>
        <v>0</v>
      </c>
      <c r="Q127" s="251">
        <v>0</v>
      </c>
      <c r="R127" s="251">
        <f>Q127*H127</f>
        <v>0</v>
      </c>
      <c r="S127" s="251">
        <v>0</v>
      </c>
      <c r="T127" s="25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3" t="s">
        <v>146</v>
      </c>
      <c r="AT127" s="253" t="s">
        <v>141</v>
      </c>
      <c r="AU127" s="253" t="s">
        <v>88</v>
      </c>
      <c r="AY127" s="17" t="s">
        <v>139</v>
      </c>
      <c r="BE127" s="254">
        <f>IF(N127="základní",J127,0)</f>
        <v>0</v>
      </c>
      <c r="BF127" s="254">
        <f>IF(N127="snížená",J127,0)</f>
        <v>0</v>
      </c>
      <c r="BG127" s="254">
        <f>IF(N127="zákl. přenesená",J127,0)</f>
        <v>0</v>
      </c>
      <c r="BH127" s="254">
        <f>IF(N127="sníž. přenesená",J127,0)</f>
        <v>0</v>
      </c>
      <c r="BI127" s="254">
        <f>IF(N127="nulová",J127,0)</f>
        <v>0</v>
      </c>
      <c r="BJ127" s="17" t="s">
        <v>86</v>
      </c>
      <c r="BK127" s="254">
        <f>ROUND(I127*H127,2)</f>
        <v>0</v>
      </c>
      <c r="BL127" s="17" t="s">
        <v>146</v>
      </c>
      <c r="BM127" s="253" t="s">
        <v>728</v>
      </c>
    </row>
    <row r="128" s="13" customFormat="1">
      <c r="A128" s="13"/>
      <c r="B128" s="255"/>
      <c r="C128" s="256"/>
      <c r="D128" s="257" t="s">
        <v>148</v>
      </c>
      <c r="E128" s="258" t="s">
        <v>1</v>
      </c>
      <c r="F128" s="259" t="s">
        <v>172</v>
      </c>
      <c r="G128" s="256"/>
      <c r="H128" s="260">
        <v>6</v>
      </c>
      <c r="I128" s="261"/>
      <c r="J128" s="256"/>
      <c r="K128" s="256"/>
      <c r="L128" s="262"/>
      <c r="M128" s="263"/>
      <c r="N128" s="264"/>
      <c r="O128" s="264"/>
      <c r="P128" s="264"/>
      <c r="Q128" s="264"/>
      <c r="R128" s="264"/>
      <c r="S128" s="264"/>
      <c r="T128" s="26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6" t="s">
        <v>148</v>
      </c>
      <c r="AU128" s="266" t="s">
        <v>88</v>
      </c>
      <c r="AV128" s="13" t="s">
        <v>88</v>
      </c>
      <c r="AW128" s="13" t="s">
        <v>33</v>
      </c>
      <c r="AX128" s="13" t="s">
        <v>86</v>
      </c>
      <c r="AY128" s="266" t="s">
        <v>139</v>
      </c>
    </row>
    <row r="129" s="2" customFormat="1" ht="24" customHeight="1">
      <c r="A129" s="38"/>
      <c r="B129" s="39"/>
      <c r="C129" s="243" t="s">
        <v>146</v>
      </c>
      <c r="D129" s="243" t="s">
        <v>141</v>
      </c>
      <c r="E129" s="244" t="s">
        <v>247</v>
      </c>
      <c r="F129" s="245" t="s">
        <v>729</v>
      </c>
      <c r="G129" s="246" t="s">
        <v>153</v>
      </c>
      <c r="H129" s="247">
        <v>120</v>
      </c>
      <c r="I129" s="248"/>
      <c r="J129" s="247">
        <f>ROUND(I129*H129,2)</f>
        <v>0</v>
      </c>
      <c r="K129" s="245" t="s">
        <v>723</v>
      </c>
      <c r="L129" s="44"/>
      <c r="M129" s="249" t="s">
        <v>1</v>
      </c>
      <c r="N129" s="250" t="s">
        <v>43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146</v>
      </c>
      <c r="AT129" s="253" t="s">
        <v>141</v>
      </c>
      <c r="AU129" s="253" t="s">
        <v>88</v>
      </c>
      <c r="AY129" s="17" t="s">
        <v>139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86</v>
      </c>
      <c r="BK129" s="254">
        <f>ROUND(I129*H129,2)</f>
        <v>0</v>
      </c>
      <c r="BL129" s="17" t="s">
        <v>146</v>
      </c>
      <c r="BM129" s="253" t="s">
        <v>730</v>
      </c>
    </row>
    <row r="130" s="13" customFormat="1">
      <c r="A130" s="13"/>
      <c r="B130" s="255"/>
      <c r="C130" s="256"/>
      <c r="D130" s="257" t="s">
        <v>148</v>
      </c>
      <c r="E130" s="258" t="s">
        <v>1</v>
      </c>
      <c r="F130" s="259" t="s">
        <v>731</v>
      </c>
      <c r="G130" s="256"/>
      <c r="H130" s="260">
        <v>120</v>
      </c>
      <c r="I130" s="261"/>
      <c r="J130" s="256"/>
      <c r="K130" s="256"/>
      <c r="L130" s="262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6" t="s">
        <v>148</v>
      </c>
      <c r="AU130" s="266" t="s">
        <v>88</v>
      </c>
      <c r="AV130" s="13" t="s">
        <v>88</v>
      </c>
      <c r="AW130" s="13" t="s">
        <v>33</v>
      </c>
      <c r="AX130" s="13" t="s">
        <v>86</v>
      </c>
      <c r="AY130" s="266" t="s">
        <v>139</v>
      </c>
    </row>
    <row r="131" s="2" customFormat="1" ht="16.5" customHeight="1">
      <c r="A131" s="38"/>
      <c r="B131" s="39"/>
      <c r="C131" s="243" t="s">
        <v>167</v>
      </c>
      <c r="D131" s="243" t="s">
        <v>141</v>
      </c>
      <c r="E131" s="244" t="s">
        <v>732</v>
      </c>
      <c r="F131" s="245" t="s">
        <v>733</v>
      </c>
      <c r="G131" s="246" t="s">
        <v>153</v>
      </c>
      <c r="H131" s="247">
        <v>6</v>
      </c>
      <c r="I131" s="248"/>
      <c r="J131" s="247">
        <f>ROUND(I131*H131,2)</f>
        <v>0</v>
      </c>
      <c r="K131" s="245" t="s">
        <v>723</v>
      </c>
      <c r="L131" s="44"/>
      <c r="M131" s="249" t="s">
        <v>1</v>
      </c>
      <c r="N131" s="250" t="s">
        <v>43</v>
      </c>
      <c r="O131" s="91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3" t="s">
        <v>146</v>
      </c>
      <c r="AT131" s="253" t="s">
        <v>141</v>
      </c>
      <c r="AU131" s="253" t="s">
        <v>88</v>
      </c>
      <c r="AY131" s="17" t="s">
        <v>139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7" t="s">
        <v>86</v>
      </c>
      <c r="BK131" s="254">
        <f>ROUND(I131*H131,2)</f>
        <v>0</v>
      </c>
      <c r="BL131" s="17" t="s">
        <v>146</v>
      </c>
      <c r="BM131" s="253" t="s">
        <v>734</v>
      </c>
    </row>
    <row r="132" s="13" customFormat="1">
      <c r="A132" s="13"/>
      <c r="B132" s="255"/>
      <c r="C132" s="256"/>
      <c r="D132" s="257" t="s">
        <v>148</v>
      </c>
      <c r="E132" s="258" t="s">
        <v>1</v>
      </c>
      <c r="F132" s="259" t="s">
        <v>172</v>
      </c>
      <c r="G132" s="256"/>
      <c r="H132" s="260">
        <v>6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148</v>
      </c>
      <c r="AU132" s="266" t="s">
        <v>88</v>
      </c>
      <c r="AV132" s="13" t="s">
        <v>88</v>
      </c>
      <c r="AW132" s="13" t="s">
        <v>33</v>
      </c>
      <c r="AX132" s="13" t="s">
        <v>86</v>
      </c>
      <c r="AY132" s="266" t="s">
        <v>139</v>
      </c>
    </row>
    <row r="133" s="2" customFormat="1" ht="24" customHeight="1">
      <c r="A133" s="38"/>
      <c r="B133" s="39"/>
      <c r="C133" s="243" t="s">
        <v>172</v>
      </c>
      <c r="D133" s="243" t="s">
        <v>141</v>
      </c>
      <c r="E133" s="244" t="s">
        <v>735</v>
      </c>
      <c r="F133" s="245" t="s">
        <v>736</v>
      </c>
      <c r="G133" s="246" t="s">
        <v>271</v>
      </c>
      <c r="H133" s="247">
        <v>9.5999999999999996</v>
      </c>
      <c r="I133" s="248"/>
      <c r="J133" s="247">
        <f>ROUND(I133*H133,2)</f>
        <v>0</v>
      </c>
      <c r="K133" s="245" t="s">
        <v>723</v>
      </c>
      <c r="L133" s="44"/>
      <c r="M133" s="249" t="s">
        <v>1</v>
      </c>
      <c r="N133" s="250" t="s">
        <v>43</v>
      </c>
      <c r="O133" s="91"/>
      <c r="P133" s="251">
        <f>O133*H133</f>
        <v>0</v>
      </c>
      <c r="Q133" s="251">
        <v>0</v>
      </c>
      <c r="R133" s="251">
        <f>Q133*H133</f>
        <v>0</v>
      </c>
      <c r="S133" s="251">
        <v>0</v>
      </c>
      <c r="T133" s="25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3" t="s">
        <v>146</v>
      </c>
      <c r="AT133" s="253" t="s">
        <v>141</v>
      </c>
      <c r="AU133" s="253" t="s">
        <v>88</v>
      </c>
      <c r="AY133" s="17" t="s">
        <v>139</v>
      </c>
      <c r="BE133" s="254">
        <f>IF(N133="základní",J133,0)</f>
        <v>0</v>
      </c>
      <c r="BF133" s="254">
        <f>IF(N133="snížená",J133,0)</f>
        <v>0</v>
      </c>
      <c r="BG133" s="254">
        <f>IF(N133="zákl. přenesená",J133,0)</f>
        <v>0</v>
      </c>
      <c r="BH133" s="254">
        <f>IF(N133="sníž. přenesená",J133,0)</f>
        <v>0</v>
      </c>
      <c r="BI133" s="254">
        <f>IF(N133="nulová",J133,0)</f>
        <v>0</v>
      </c>
      <c r="BJ133" s="17" t="s">
        <v>86</v>
      </c>
      <c r="BK133" s="254">
        <f>ROUND(I133*H133,2)</f>
        <v>0</v>
      </c>
      <c r="BL133" s="17" t="s">
        <v>146</v>
      </c>
      <c r="BM133" s="253" t="s">
        <v>737</v>
      </c>
    </row>
    <row r="134" s="13" customFormat="1">
      <c r="A134" s="13"/>
      <c r="B134" s="255"/>
      <c r="C134" s="256"/>
      <c r="D134" s="257" t="s">
        <v>148</v>
      </c>
      <c r="E134" s="258" t="s">
        <v>1</v>
      </c>
      <c r="F134" s="259" t="s">
        <v>738</v>
      </c>
      <c r="G134" s="256"/>
      <c r="H134" s="260">
        <v>9.5999999999999996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148</v>
      </c>
      <c r="AU134" s="266" t="s">
        <v>88</v>
      </c>
      <c r="AV134" s="13" t="s">
        <v>88</v>
      </c>
      <c r="AW134" s="13" t="s">
        <v>33</v>
      </c>
      <c r="AX134" s="13" t="s">
        <v>86</v>
      </c>
      <c r="AY134" s="266" t="s">
        <v>139</v>
      </c>
    </row>
    <row r="135" s="12" customFormat="1" ht="22.8" customHeight="1">
      <c r="A135" s="12"/>
      <c r="B135" s="227"/>
      <c r="C135" s="228"/>
      <c r="D135" s="229" t="s">
        <v>77</v>
      </c>
      <c r="E135" s="241" t="s">
        <v>739</v>
      </c>
      <c r="F135" s="241" t="s">
        <v>740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SUM(P136:P137)</f>
        <v>0</v>
      </c>
      <c r="Q135" s="235"/>
      <c r="R135" s="236">
        <f>SUM(R136:R137)</f>
        <v>0.024</v>
      </c>
      <c r="S135" s="235"/>
      <c r="T135" s="237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86</v>
      </c>
      <c r="AT135" s="239" t="s">
        <v>77</v>
      </c>
      <c r="AU135" s="239" t="s">
        <v>86</v>
      </c>
      <c r="AY135" s="238" t="s">
        <v>139</v>
      </c>
      <c r="BK135" s="240">
        <f>SUM(BK136:BK137)</f>
        <v>0</v>
      </c>
    </row>
    <row r="136" s="2" customFormat="1" ht="24" customHeight="1">
      <c r="A136" s="38"/>
      <c r="B136" s="39"/>
      <c r="C136" s="243" t="s">
        <v>177</v>
      </c>
      <c r="D136" s="243" t="s">
        <v>141</v>
      </c>
      <c r="E136" s="244" t="s">
        <v>741</v>
      </c>
      <c r="F136" s="245" t="s">
        <v>742</v>
      </c>
      <c r="G136" s="246" t="s">
        <v>277</v>
      </c>
      <c r="H136" s="247">
        <v>6</v>
      </c>
      <c r="I136" s="248"/>
      <c r="J136" s="247">
        <f>ROUND(I136*H136,2)</f>
        <v>0</v>
      </c>
      <c r="K136" s="245" t="s">
        <v>1</v>
      </c>
      <c r="L136" s="44"/>
      <c r="M136" s="249" t="s">
        <v>1</v>
      </c>
      <c r="N136" s="250" t="s">
        <v>43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146</v>
      </c>
      <c r="AT136" s="253" t="s">
        <v>141</v>
      </c>
      <c r="AU136" s="253" t="s">
        <v>88</v>
      </c>
      <c r="AY136" s="17" t="s">
        <v>139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86</v>
      </c>
      <c r="BK136" s="254">
        <f>ROUND(I136*H136,2)</f>
        <v>0</v>
      </c>
      <c r="BL136" s="17" t="s">
        <v>146</v>
      </c>
      <c r="BM136" s="253" t="s">
        <v>743</v>
      </c>
    </row>
    <row r="137" s="2" customFormat="1" ht="24" customHeight="1">
      <c r="A137" s="38"/>
      <c r="B137" s="39"/>
      <c r="C137" s="280" t="s">
        <v>182</v>
      </c>
      <c r="D137" s="280" t="s">
        <v>218</v>
      </c>
      <c r="E137" s="281" t="s">
        <v>744</v>
      </c>
      <c r="F137" s="282" t="s">
        <v>745</v>
      </c>
      <c r="G137" s="283" t="s">
        <v>277</v>
      </c>
      <c r="H137" s="284">
        <v>6</v>
      </c>
      <c r="I137" s="285"/>
      <c r="J137" s="284">
        <f>ROUND(I137*H137,2)</f>
        <v>0</v>
      </c>
      <c r="K137" s="282" t="s">
        <v>1</v>
      </c>
      <c r="L137" s="286"/>
      <c r="M137" s="287" t="s">
        <v>1</v>
      </c>
      <c r="N137" s="288" t="s">
        <v>43</v>
      </c>
      <c r="O137" s="91"/>
      <c r="P137" s="251">
        <f>O137*H137</f>
        <v>0</v>
      </c>
      <c r="Q137" s="251">
        <v>0.0040000000000000001</v>
      </c>
      <c r="R137" s="251">
        <f>Q137*H137</f>
        <v>0.024</v>
      </c>
      <c r="S137" s="251">
        <v>0</v>
      </c>
      <c r="T137" s="25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3" t="s">
        <v>182</v>
      </c>
      <c r="AT137" s="253" t="s">
        <v>218</v>
      </c>
      <c r="AU137" s="253" t="s">
        <v>88</v>
      </c>
      <c r="AY137" s="17" t="s">
        <v>139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7" t="s">
        <v>86</v>
      </c>
      <c r="BK137" s="254">
        <f>ROUND(I137*H137,2)</f>
        <v>0</v>
      </c>
      <c r="BL137" s="17" t="s">
        <v>146</v>
      </c>
      <c r="BM137" s="253" t="s">
        <v>746</v>
      </c>
    </row>
    <row r="138" s="12" customFormat="1" ht="22.8" customHeight="1">
      <c r="A138" s="12"/>
      <c r="B138" s="227"/>
      <c r="C138" s="228"/>
      <c r="D138" s="229" t="s">
        <v>77</v>
      </c>
      <c r="E138" s="241" t="s">
        <v>747</v>
      </c>
      <c r="F138" s="241" t="s">
        <v>748</v>
      </c>
      <c r="G138" s="228"/>
      <c r="H138" s="228"/>
      <c r="I138" s="231"/>
      <c r="J138" s="242">
        <f>BK138</f>
        <v>0</v>
      </c>
      <c r="K138" s="228"/>
      <c r="L138" s="233"/>
      <c r="M138" s="234"/>
      <c r="N138" s="235"/>
      <c r="O138" s="235"/>
      <c r="P138" s="236">
        <f>P139</f>
        <v>0</v>
      </c>
      <c r="Q138" s="235"/>
      <c r="R138" s="236">
        <f>R139</f>
        <v>0</v>
      </c>
      <c r="S138" s="235"/>
      <c r="T138" s="237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86</v>
      </c>
      <c r="AT138" s="239" t="s">
        <v>77</v>
      </c>
      <c r="AU138" s="239" t="s">
        <v>86</v>
      </c>
      <c r="AY138" s="238" t="s">
        <v>139</v>
      </c>
      <c r="BK138" s="240">
        <f>BK139</f>
        <v>0</v>
      </c>
    </row>
    <row r="139" s="2" customFormat="1" ht="16.5" customHeight="1">
      <c r="A139" s="38"/>
      <c r="B139" s="39"/>
      <c r="C139" s="243" t="s">
        <v>188</v>
      </c>
      <c r="D139" s="243" t="s">
        <v>141</v>
      </c>
      <c r="E139" s="244" t="s">
        <v>749</v>
      </c>
      <c r="F139" s="245" t="s">
        <v>750</v>
      </c>
      <c r="G139" s="246" t="s">
        <v>751</v>
      </c>
      <c r="H139" s="247">
        <v>1</v>
      </c>
      <c r="I139" s="248"/>
      <c r="J139" s="247">
        <f>ROUND(I139*H139,2)</f>
        <v>0</v>
      </c>
      <c r="K139" s="245" t="s">
        <v>1</v>
      </c>
      <c r="L139" s="44"/>
      <c r="M139" s="289" t="s">
        <v>1</v>
      </c>
      <c r="N139" s="290" t="s">
        <v>43</v>
      </c>
      <c r="O139" s="291"/>
      <c r="P139" s="292">
        <f>O139*H139</f>
        <v>0</v>
      </c>
      <c r="Q139" s="292">
        <v>0</v>
      </c>
      <c r="R139" s="292">
        <f>Q139*H139</f>
        <v>0</v>
      </c>
      <c r="S139" s="292">
        <v>0</v>
      </c>
      <c r="T139" s="29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3" t="s">
        <v>146</v>
      </c>
      <c r="AT139" s="253" t="s">
        <v>141</v>
      </c>
      <c r="AU139" s="253" t="s">
        <v>88</v>
      </c>
      <c r="AY139" s="17" t="s">
        <v>139</v>
      </c>
      <c r="BE139" s="254">
        <f>IF(N139="základní",J139,0)</f>
        <v>0</v>
      </c>
      <c r="BF139" s="254">
        <f>IF(N139="snížená",J139,0)</f>
        <v>0</v>
      </c>
      <c r="BG139" s="254">
        <f>IF(N139="zákl. přenesená",J139,0)</f>
        <v>0</v>
      </c>
      <c r="BH139" s="254">
        <f>IF(N139="sníž. přenesená",J139,0)</f>
        <v>0</v>
      </c>
      <c r="BI139" s="254">
        <f>IF(N139="nulová",J139,0)</f>
        <v>0</v>
      </c>
      <c r="BJ139" s="17" t="s">
        <v>86</v>
      </c>
      <c r="BK139" s="254">
        <f>ROUND(I139*H139,2)</f>
        <v>0</v>
      </c>
      <c r="BL139" s="17" t="s">
        <v>146</v>
      </c>
      <c r="BM139" s="253" t="s">
        <v>752</v>
      </c>
    </row>
    <row r="140" s="2" customFormat="1" ht="6.96" customHeight="1">
      <c r="A140" s="38"/>
      <c r="B140" s="66"/>
      <c r="C140" s="67"/>
      <c r="D140" s="67"/>
      <c r="E140" s="67"/>
      <c r="F140" s="67"/>
      <c r="G140" s="67"/>
      <c r="H140" s="67"/>
      <c r="I140" s="192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sheet="1" autoFilter="0" formatColumns="0" formatRows="0" objects="1" scenarios="1" spinCount="100000" saltValue="m+xmWtnZjMEqanbhrSzdZlCzDUIncmaqZSJKzKAo2lCNSk6BA9FFqaVxVl0Hl/wbe2ahyMVcRm+fxxx0lZJ7qA==" hashValue="1hT05VT2qSItLdHIWAyhGXvpY2zcgCsrqbBD4QMKkBuWjWnEEqxjZ0Sw9zmTU3ZGh6pDPVAuQuEGcrM/afnNUA==" algorithmName="SHA-512" password="CC35"/>
  <autoFilter ref="C119:K13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="1" customFormat="1" ht="24.96" customHeight="1">
      <c r="B4" s="20"/>
      <c r="D4" s="150" t="s">
        <v>105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15</v>
      </c>
      <c r="I6" s="146"/>
      <c r="L6" s="20"/>
    </row>
    <row r="7" s="1" customFormat="1" ht="16.5" customHeight="1">
      <c r="B7" s="20"/>
      <c r="E7" s="153" t="str">
        <f>'Rekapitulace stavby'!K6</f>
        <v>Cyklo Suchdolská - V Sedlci, číslo akce 2950170, Praha 6_MONTÁŽ</v>
      </c>
      <c r="F7" s="152"/>
      <c r="G7" s="152"/>
      <c r="H7" s="152"/>
      <c r="I7" s="146"/>
      <c r="L7" s="20"/>
    </row>
    <row r="8" s="2" customFormat="1" ht="12" customHeight="1">
      <c r="A8" s="38"/>
      <c r="B8" s="44"/>
      <c r="C8" s="38"/>
      <c r="D8" s="152" t="s">
        <v>106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55" t="s">
        <v>753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52" t="s">
        <v>17</v>
      </c>
      <c r="E11" s="38"/>
      <c r="F11" s="141" t="s">
        <v>1</v>
      </c>
      <c r="G11" s="38"/>
      <c r="H11" s="38"/>
      <c r="I11" s="156" t="s">
        <v>18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2" t="s">
        <v>19</v>
      </c>
      <c r="E12" s="38"/>
      <c r="F12" s="141" t="s">
        <v>20</v>
      </c>
      <c r="G12" s="38"/>
      <c r="H12" s="38"/>
      <c r="I12" s="156" t="s">
        <v>21</v>
      </c>
      <c r="J12" s="157" t="str">
        <f>'Rekapitulace stavby'!AN8</f>
        <v>2. 7. 2019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23</v>
      </c>
      <c r="E14" s="38"/>
      <c r="F14" s="38"/>
      <c r="G14" s="38"/>
      <c r="H14" s="38"/>
      <c r="I14" s="156" t="s">
        <v>24</v>
      </c>
      <c r="J14" s="141" t="s">
        <v>25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6" t="s">
        <v>27</v>
      </c>
      <c r="J15" s="141" t="s">
        <v>28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52" t="s">
        <v>29</v>
      </c>
      <c r="E17" s="38"/>
      <c r="F17" s="38"/>
      <c r="G17" s="38"/>
      <c r="H17" s="38"/>
      <c r="I17" s="156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52" t="s">
        <v>31</v>
      </c>
      <c r="E20" s="38"/>
      <c r="F20" s="38"/>
      <c r="G20" s="38"/>
      <c r="H20" s="38"/>
      <c r="I20" s="156" t="s">
        <v>24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52" t="s">
        <v>34</v>
      </c>
      <c r="E23" s="38"/>
      <c r="F23" s="38"/>
      <c r="G23" s="38"/>
      <c r="H23" s="38"/>
      <c r="I23" s="156" t="s">
        <v>24</v>
      </c>
      <c r="J23" s="141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1" t="s">
        <v>32</v>
      </c>
      <c r="F24" s="38"/>
      <c r="G24" s="38"/>
      <c r="H24" s="38"/>
      <c r="I24" s="156" t="s">
        <v>27</v>
      </c>
      <c r="J24" s="141" t="s">
        <v>36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52" t="s">
        <v>37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65" t="s">
        <v>38</v>
      </c>
      <c r="E30" s="38"/>
      <c r="F30" s="38"/>
      <c r="G30" s="38"/>
      <c r="H30" s="38"/>
      <c r="I30" s="154"/>
      <c r="J30" s="166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67" t="s">
        <v>40</v>
      </c>
      <c r="G32" s="38"/>
      <c r="H32" s="38"/>
      <c r="I32" s="168" t="s">
        <v>39</v>
      </c>
      <c r="J32" s="167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9" t="s">
        <v>42</v>
      </c>
      <c r="E33" s="152" t="s">
        <v>43</v>
      </c>
      <c r="F33" s="170">
        <f>ROUND((SUM(BE122:BE144)),  2)</f>
        <v>0</v>
      </c>
      <c r="G33" s="38"/>
      <c r="H33" s="38"/>
      <c r="I33" s="171">
        <v>0.20999999999999999</v>
      </c>
      <c r="J33" s="170">
        <f>ROUND(((SUM(BE122:BE144))*I33),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52" t="s">
        <v>44</v>
      </c>
      <c r="F34" s="170">
        <f>ROUND((SUM(BF122:BF144)),  2)</f>
        <v>0</v>
      </c>
      <c r="G34" s="38"/>
      <c r="H34" s="38"/>
      <c r="I34" s="171">
        <v>0.14999999999999999</v>
      </c>
      <c r="J34" s="170">
        <f>ROUND(((SUM(BF122:BF144))*I34),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52" t="s">
        <v>45</v>
      </c>
      <c r="F35" s="170">
        <f>ROUND((SUM(BG122:BG144)),  2)</f>
        <v>0</v>
      </c>
      <c r="G35" s="38"/>
      <c r="H35" s="38"/>
      <c r="I35" s="171">
        <v>0.20999999999999999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52" t="s">
        <v>46</v>
      </c>
      <c r="F36" s="170">
        <f>ROUND((SUM(BH122:BH144)),  2)</f>
        <v>0</v>
      </c>
      <c r="G36" s="38"/>
      <c r="H36" s="38"/>
      <c r="I36" s="171">
        <v>0.14999999999999999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47</v>
      </c>
      <c r="F37" s="170">
        <f>ROUND((SUM(BI122:BI144)),  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72"/>
      <c r="D39" s="173" t="s">
        <v>48</v>
      </c>
      <c r="E39" s="174"/>
      <c r="F39" s="174"/>
      <c r="G39" s="175" t="s">
        <v>49</v>
      </c>
      <c r="H39" s="176" t="s">
        <v>50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46"/>
      <c r="L41" s="20"/>
    </row>
    <row r="42" s="1" customFormat="1" ht="14.4" customHeight="1">
      <c r="B42" s="20"/>
      <c r="I42" s="146"/>
      <c r="L42" s="20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96" t="str">
        <f>E7</f>
        <v>Cyklo Suchdolská - V Sedlci, číslo akce 2950170, Praha 6_MONTÁŽ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901_I - VRN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>Praha 6</v>
      </c>
      <c r="G89" s="40"/>
      <c r="H89" s="40"/>
      <c r="I89" s="156" t="s">
        <v>21</v>
      </c>
      <c r="J89" s="79" t="str">
        <f>IF(J12="","",J12)</f>
        <v>2. 7. 2019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>TSK hl. m. Prahy, a.s.</v>
      </c>
      <c r="G91" s="40"/>
      <c r="H91" s="40"/>
      <c r="I91" s="156" t="s">
        <v>31</v>
      </c>
      <c r="J91" s="36" t="str">
        <f>E21</f>
        <v>Sinpps,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6" t="s">
        <v>34</v>
      </c>
      <c r="J92" s="36" t="str">
        <f>E24</f>
        <v>Sinpps,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97" t="s">
        <v>109</v>
      </c>
      <c r="D94" s="198"/>
      <c r="E94" s="198"/>
      <c r="F94" s="198"/>
      <c r="G94" s="198"/>
      <c r="H94" s="198"/>
      <c r="I94" s="199"/>
      <c r="J94" s="200" t="s">
        <v>110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201" t="s">
        <v>111</v>
      </c>
      <c r="D96" s="40"/>
      <c r="E96" s="40"/>
      <c r="F96" s="40"/>
      <c r="G96" s="40"/>
      <c r="H96" s="40"/>
      <c r="I96" s="15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="9" customFormat="1" ht="24.96" customHeight="1">
      <c r="A97" s="9"/>
      <c r="B97" s="202"/>
      <c r="C97" s="203"/>
      <c r="D97" s="204" t="s">
        <v>754</v>
      </c>
      <c r="E97" s="205"/>
      <c r="F97" s="205"/>
      <c r="G97" s="205"/>
      <c r="H97" s="205"/>
      <c r="I97" s="206"/>
      <c r="J97" s="207">
        <f>J123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9"/>
      <c r="C98" s="133"/>
      <c r="D98" s="210" t="s">
        <v>755</v>
      </c>
      <c r="E98" s="211"/>
      <c r="F98" s="211"/>
      <c r="G98" s="211"/>
      <c r="H98" s="211"/>
      <c r="I98" s="212"/>
      <c r="J98" s="213">
        <f>J124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9"/>
      <c r="C99" s="133"/>
      <c r="D99" s="210" t="s">
        <v>756</v>
      </c>
      <c r="E99" s="211"/>
      <c r="F99" s="211"/>
      <c r="G99" s="211"/>
      <c r="H99" s="211"/>
      <c r="I99" s="212"/>
      <c r="J99" s="213">
        <f>J133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9"/>
      <c r="C100" s="133"/>
      <c r="D100" s="210" t="s">
        <v>757</v>
      </c>
      <c r="E100" s="211"/>
      <c r="F100" s="211"/>
      <c r="G100" s="211"/>
      <c r="H100" s="211"/>
      <c r="I100" s="212"/>
      <c r="J100" s="213">
        <f>J137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758</v>
      </c>
      <c r="E101" s="211"/>
      <c r="F101" s="211"/>
      <c r="G101" s="211"/>
      <c r="H101" s="211"/>
      <c r="I101" s="212"/>
      <c r="J101" s="213">
        <f>J141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759</v>
      </c>
      <c r="E102" s="211"/>
      <c r="F102" s="211"/>
      <c r="G102" s="211"/>
      <c r="H102" s="211"/>
      <c r="I102" s="212"/>
      <c r="J102" s="213">
        <f>J143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15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192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195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124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15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96" t="str">
        <f>E7</f>
        <v>Cyklo Suchdolská - V Sedlci, číslo akce 2950170, Praha 6_MONTÁŽ</v>
      </c>
      <c r="F112" s="32"/>
      <c r="G112" s="32"/>
      <c r="H112" s="32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106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901_I - VRN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19</v>
      </c>
      <c r="D116" s="40"/>
      <c r="E116" s="40"/>
      <c r="F116" s="27" t="str">
        <f>F12</f>
        <v>Praha 6</v>
      </c>
      <c r="G116" s="40"/>
      <c r="H116" s="40"/>
      <c r="I116" s="156" t="s">
        <v>21</v>
      </c>
      <c r="J116" s="79" t="str">
        <f>IF(J12="","",J12)</f>
        <v>2. 7. 2019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23</v>
      </c>
      <c r="D118" s="40"/>
      <c r="E118" s="40"/>
      <c r="F118" s="27" t="str">
        <f>E15</f>
        <v>TSK hl. m. Prahy, a.s.</v>
      </c>
      <c r="G118" s="40"/>
      <c r="H118" s="40"/>
      <c r="I118" s="156" t="s">
        <v>31</v>
      </c>
      <c r="J118" s="36" t="str">
        <f>E21</f>
        <v>Sinpps,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29</v>
      </c>
      <c r="D119" s="40"/>
      <c r="E119" s="40"/>
      <c r="F119" s="27" t="str">
        <f>IF(E18="","",E18)</f>
        <v>Vyplň údaj</v>
      </c>
      <c r="G119" s="40"/>
      <c r="H119" s="40"/>
      <c r="I119" s="156" t="s">
        <v>34</v>
      </c>
      <c r="J119" s="36" t="str">
        <f>E24</f>
        <v>Sinpps,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215"/>
      <c r="B121" s="216"/>
      <c r="C121" s="217" t="s">
        <v>125</v>
      </c>
      <c r="D121" s="218" t="s">
        <v>63</v>
      </c>
      <c r="E121" s="218" t="s">
        <v>59</v>
      </c>
      <c r="F121" s="218" t="s">
        <v>60</v>
      </c>
      <c r="G121" s="218" t="s">
        <v>126</v>
      </c>
      <c r="H121" s="218" t="s">
        <v>127</v>
      </c>
      <c r="I121" s="219" t="s">
        <v>128</v>
      </c>
      <c r="J121" s="218" t="s">
        <v>110</v>
      </c>
      <c r="K121" s="220" t="s">
        <v>129</v>
      </c>
      <c r="L121" s="221"/>
      <c r="M121" s="100" t="s">
        <v>1</v>
      </c>
      <c r="N121" s="101" t="s">
        <v>42</v>
      </c>
      <c r="O121" s="101" t="s">
        <v>130</v>
      </c>
      <c r="P121" s="101" t="s">
        <v>131</v>
      </c>
      <c r="Q121" s="101" t="s">
        <v>132</v>
      </c>
      <c r="R121" s="101" t="s">
        <v>133</v>
      </c>
      <c r="S121" s="101" t="s">
        <v>134</v>
      </c>
      <c r="T121" s="102" t="s">
        <v>135</v>
      </c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s="2" customFormat="1" ht="22.8" customHeight="1">
      <c r="A122" s="38"/>
      <c r="B122" s="39"/>
      <c r="C122" s="107" t="s">
        <v>136</v>
      </c>
      <c r="D122" s="40"/>
      <c r="E122" s="40"/>
      <c r="F122" s="40"/>
      <c r="G122" s="40"/>
      <c r="H122" s="40"/>
      <c r="I122" s="154"/>
      <c r="J122" s="222">
        <f>BK122</f>
        <v>0</v>
      </c>
      <c r="K122" s="40"/>
      <c r="L122" s="44"/>
      <c r="M122" s="103"/>
      <c r="N122" s="223"/>
      <c r="O122" s="104"/>
      <c r="P122" s="224">
        <f>P123</f>
        <v>0</v>
      </c>
      <c r="Q122" s="104"/>
      <c r="R122" s="224">
        <f>R123</f>
        <v>0</v>
      </c>
      <c r="S122" s="104"/>
      <c r="T122" s="225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112</v>
      </c>
      <c r="BK122" s="226">
        <f>BK123</f>
        <v>0</v>
      </c>
    </row>
    <row r="123" s="12" customFormat="1" ht="25.92" customHeight="1">
      <c r="A123" s="12"/>
      <c r="B123" s="227"/>
      <c r="C123" s="228"/>
      <c r="D123" s="229" t="s">
        <v>77</v>
      </c>
      <c r="E123" s="230" t="s">
        <v>103</v>
      </c>
      <c r="F123" s="230" t="s">
        <v>760</v>
      </c>
      <c r="G123" s="228"/>
      <c r="H123" s="228"/>
      <c r="I123" s="231"/>
      <c r="J123" s="232">
        <f>BK123</f>
        <v>0</v>
      </c>
      <c r="K123" s="228"/>
      <c r="L123" s="233"/>
      <c r="M123" s="234"/>
      <c r="N123" s="235"/>
      <c r="O123" s="235"/>
      <c r="P123" s="236">
        <f>P124+P133+P137+P141+P143</f>
        <v>0</v>
      </c>
      <c r="Q123" s="235"/>
      <c r="R123" s="236">
        <f>R124+R133+R137+R141+R143</f>
        <v>0</v>
      </c>
      <c r="S123" s="235"/>
      <c r="T123" s="237">
        <f>T124+T133+T137+T141+T143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8" t="s">
        <v>167</v>
      </c>
      <c r="AT123" s="239" t="s">
        <v>77</v>
      </c>
      <c r="AU123" s="239" t="s">
        <v>78</v>
      </c>
      <c r="AY123" s="238" t="s">
        <v>139</v>
      </c>
      <c r="BK123" s="240">
        <f>BK124+BK133+BK137+BK141+BK143</f>
        <v>0</v>
      </c>
    </row>
    <row r="124" s="12" customFormat="1" ht="22.8" customHeight="1">
      <c r="A124" s="12"/>
      <c r="B124" s="227"/>
      <c r="C124" s="228"/>
      <c r="D124" s="229" t="s">
        <v>77</v>
      </c>
      <c r="E124" s="241" t="s">
        <v>761</v>
      </c>
      <c r="F124" s="241" t="s">
        <v>762</v>
      </c>
      <c r="G124" s="228"/>
      <c r="H124" s="228"/>
      <c r="I124" s="231"/>
      <c r="J124" s="242">
        <f>BK124</f>
        <v>0</v>
      </c>
      <c r="K124" s="228"/>
      <c r="L124" s="233"/>
      <c r="M124" s="234"/>
      <c r="N124" s="235"/>
      <c r="O124" s="235"/>
      <c r="P124" s="236">
        <f>SUM(P125:P132)</f>
        <v>0</v>
      </c>
      <c r="Q124" s="235"/>
      <c r="R124" s="236">
        <f>SUM(R125:R132)</f>
        <v>0</v>
      </c>
      <c r="S124" s="235"/>
      <c r="T124" s="237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8" t="s">
        <v>167</v>
      </c>
      <c r="AT124" s="239" t="s">
        <v>77</v>
      </c>
      <c r="AU124" s="239" t="s">
        <v>86</v>
      </c>
      <c r="AY124" s="238" t="s">
        <v>139</v>
      </c>
      <c r="BK124" s="240">
        <f>SUM(BK125:BK132)</f>
        <v>0</v>
      </c>
    </row>
    <row r="125" s="2" customFormat="1" ht="16.5" customHeight="1">
      <c r="A125" s="38"/>
      <c r="B125" s="39"/>
      <c r="C125" s="243" t="s">
        <v>86</v>
      </c>
      <c r="D125" s="243" t="s">
        <v>141</v>
      </c>
      <c r="E125" s="244" t="s">
        <v>763</v>
      </c>
      <c r="F125" s="245" t="s">
        <v>764</v>
      </c>
      <c r="G125" s="246" t="s">
        <v>445</v>
      </c>
      <c r="H125" s="247">
        <v>1</v>
      </c>
      <c r="I125" s="248"/>
      <c r="J125" s="247">
        <f>ROUND(I125*H125,2)</f>
        <v>0</v>
      </c>
      <c r="K125" s="245" t="s">
        <v>145</v>
      </c>
      <c r="L125" s="44"/>
      <c r="M125" s="249" t="s">
        <v>1</v>
      </c>
      <c r="N125" s="250" t="s">
        <v>43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440</v>
      </c>
      <c r="AT125" s="253" t="s">
        <v>141</v>
      </c>
      <c r="AU125" s="253" t="s">
        <v>88</v>
      </c>
      <c r="AY125" s="17" t="s">
        <v>139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86</v>
      </c>
      <c r="BK125" s="254">
        <f>ROUND(I125*H125,2)</f>
        <v>0</v>
      </c>
      <c r="BL125" s="17" t="s">
        <v>440</v>
      </c>
      <c r="BM125" s="253" t="s">
        <v>765</v>
      </c>
    </row>
    <row r="126" s="2" customFormat="1" ht="16.5" customHeight="1">
      <c r="A126" s="38"/>
      <c r="B126" s="39"/>
      <c r="C126" s="243" t="s">
        <v>88</v>
      </c>
      <c r="D126" s="243" t="s">
        <v>141</v>
      </c>
      <c r="E126" s="244" t="s">
        <v>766</v>
      </c>
      <c r="F126" s="245" t="s">
        <v>767</v>
      </c>
      <c r="G126" s="246" t="s">
        <v>445</v>
      </c>
      <c r="H126" s="247">
        <v>1</v>
      </c>
      <c r="I126" s="248"/>
      <c r="J126" s="247">
        <f>ROUND(I126*H126,2)</f>
        <v>0</v>
      </c>
      <c r="K126" s="245" t="s">
        <v>145</v>
      </c>
      <c r="L126" s="44"/>
      <c r="M126" s="249" t="s">
        <v>1</v>
      </c>
      <c r="N126" s="250" t="s">
        <v>43</v>
      </c>
      <c r="O126" s="91"/>
      <c r="P126" s="251">
        <f>O126*H126</f>
        <v>0</v>
      </c>
      <c r="Q126" s="251">
        <v>0</v>
      </c>
      <c r="R126" s="251">
        <f>Q126*H126</f>
        <v>0</v>
      </c>
      <c r="S126" s="251">
        <v>0</v>
      </c>
      <c r="T126" s="25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3" t="s">
        <v>440</v>
      </c>
      <c r="AT126" s="253" t="s">
        <v>141</v>
      </c>
      <c r="AU126" s="253" t="s">
        <v>88</v>
      </c>
      <c r="AY126" s="17" t="s">
        <v>139</v>
      </c>
      <c r="BE126" s="254">
        <f>IF(N126="základní",J126,0)</f>
        <v>0</v>
      </c>
      <c r="BF126" s="254">
        <f>IF(N126="snížená",J126,0)</f>
        <v>0</v>
      </c>
      <c r="BG126" s="254">
        <f>IF(N126="zákl. přenesená",J126,0)</f>
        <v>0</v>
      </c>
      <c r="BH126" s="254">
        <f>IF(N126="sníž. přenesená",J126,0)</f>
        <v>0</v>
      </c>
      <c r="BI126" s="254">
        <f>IF(N126="nulová",J126,0)</f>
        <v>0</v>
      </c>
      <c r="BJ126" s="17" t="s">
        <v>86</v>
      </c>
      <c r="BK126" s="254">
        <f>ROUND(I126*H126,2)</f>
        <v>0</v>
      </c>
      <c r="BL126" s="17" t="s">
        <v>440</v>
      </c>
      <c r="BM126" s="253" t="s">
        <v>768</v>
      </c>
    </row>
    <row r="127" s="2" customFormat="1" ht="16.5" customHeight="1">
      <c r="A127" s="38"/>
      <c r="B127" s="39"/>
      <c r="C127" s="243" t="s">
        <v>156</v>
      </c>
      <c r="D127" s="243" t="s">
        <v>141</v>
      </c>
      <c r="E127" s="244" t="s">
        <v>769</v>
      </c>
      <c r="F127" s="245" t="s">
        <v>770</v>
      </c>
      <c r="G127" s="246" t="s">
        <v>445</v>
      </c>
      <c r="H127" s="247">
        <v>1</v>
      </c>
      <c r="I127" s="248"/>
      <c r="J127" s="247">
        <f>ROUND(I127*H127,2)</f>
        <v>0</v>
      </c>
      <c r="K127" s="245" t="s">
        <v>145</v>
      </c>
      <c r="L127" s="44"/>
      <c r="M127" s="249" t="s">
        <v>1</v>
      </c>
      <c r="N127" s="250" t="s">
        <v>43</v>
      </c>
      <c r="O127" s="91"/>
      <c r="P127" s="251">
        <f>O127*H127</f>
        <v>0</v>
      </c>
      <c r="Q127" s="251">
        <v>0</v>
      </c>
      <c r="R127" s="251">
        <f>Q127*H127</f>
        <v>0</v>
      </c>
      <c r="S127" s="251">
        <v>0</v>
      </c>
      <c r="T127" s="25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3" t="s">
        <v>440</v>
      </c>
      <c r="AT127" s="253" t="s">
        <v>141</v>
      </c>
      <c r="AU127" s="253" t="s">
        <v>88</v>
      </c>
      <c r="AY127" s="17" t="s">
        <v>139</v>
      </c>
      <c r="BE127" s="254">
        <f>IF(N127="základní",J127,0)</f>
        <v>0</v>
      </c>
      <c r="BF127" s="254">
        <f>IF(N127="snížená",J127,0)</f>
        <v>0</v>
      </c>
      <c r="BG127" s="254">
        <f>IF(N127="zákl. přenesená",J127,0)</f>
        <v>0</v>
      </c>
      <c r="BH127" s="254">
        <f>IF(N127="sníž. přenesená",J127,0)</f>
        <v>0</v>
      </c>
      <c r="BI127" s="254">
        <f>IF(N127="nulová",J127,0)</f>
        <v>0</v>
      </c>
      <c r="BJ127" s="17" t="s">
        <v>86</v>
      </c>
      <c r="BK127" s="254">
        <f>ROUND(I127*H127,2)</f>
        <v>0</v>
      </c>
      <c r="BL127" s="17" t="s">
        <v>440</v>
      </c>
      <c r="BM127" s="253" t="s">
        <v>771</v>
      </c>
    </row>
    <row r="128" s="2" customFormat="1" ht="16.5" customHeight="1">
      <c r="A128" s="38"/>
      <c r="B128" s="39"/>
      <c r="C128" s="243" t="s">
        <v>146</v>
      </c>
      <c r="D128" s="243" t="s">
        <v>141</v>
      </c>
      <c r="E128" s="244" t="s">
        <v>772</v>
      </c>
      <c r="F128" s="245" t="s">
        <v>773</v>
      </c>
      <c r="G128" s="246" t="s">
        <v>445</v>
      </c>
      <c r="H128" s="247">
        <v>1</v>
      </c>
      <c r="I128" s="248"/>
      <c r="J128" s="247">
        <f>ROUND(I128*H128,2)</f>
        <v>0</v>
      </c>
      <c r="K128" s="245" t="s">
        <v>145</v>
      </c>
      <c r="L128" s="44"/>
      <c r="M128" s="249" t="s">
        <v>1</v>
      </c>
      <c r="N128" s="250" t="s">
        <v>43</v>
      </c>
      <c r="O128" s="91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3" t="s">
        <v>440</v>
      </c>
      <c r="AT128" s="253" t="s">
        <v>141</v>
      </c>
      <c r="AU128" s="253" t="s">
        <v>88</v>
      </c>
      <c r="AY128" s="17" t="s">
        <v>139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7" t="s">
        <v>86</v>
      </c>
      <c r="BK128" s="254">
        <f>ROUND(I128*H128,2)</f>
        <v>0</v>
      </c>
      <c r="BL128" s="17" t="s">
        <v>440</v>
      </c>
      <c r="BM128" s="253" t="s">
        <v>774</v>
      </c>
    </row>
    <row r="129" s="2" customFormat="1" ht="16.5" customHeight="1">
      <c r="A129" s="38"/>
      <c r="B129" s="39"/>
      <c r="C129" s="243" t="s">
        <v>167</v>
      </c>
      <c r="D129" s="243" t="s">
        <v>141</v>
      </c>
      <c r="E129" s="244" t="s">
        <v>775</v>
      </c>
      <c r="F129" s="245" t="s">
        <v>776</v>
      </c>
      <c r="G129" s="246" t="s">
        <v>445</v>
      </c>
      <c r="H129" s="247">
        <v>1</v>
      </c>
      <c r="I129" s="248"/>
      <c r="J129" s="247">
        <f>ROUND(I129*H129,2)</f>
        <v>0</v>
      </c>
      <c r="K129" s="245" t="s">
        <v>145</v>
      </c>
      <c r="L129" s="44"/>
      <c r="M129" s="249" t="s">
        <v>1</v>
      </c>
      <c r="N129" s="250" t="s">
        <v>43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440</v>
      </c>
      <c r="AT129" s="253" t="s">
        <v>141</v>
      </c>
      <c r="AU129" s="253" t="s">
        <v>88</v>
      </c>
      <c r="AY129" s="17" t="s">
        <v>139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86</v>
      </c>
      <c r="BK129" s="254">
        <f>ROUND(I129*H129,2)</f>
        <v>0</v>
      </c>
      <c r="BL129" s="17" t="s">
        <v>440</v>
      </c>
      <c r="BM129" s="253" t="s">
        <v>777</v>
      </c>
    </row>
    <row r="130" s="2" customFormat="1" ht="16.5" customHeight="1">
      <c r="A130" s="38"/>
      <c r="B130" s="39"/>
      <c r="C130" s="243" t="s">
        <v>172</v>
      </c>
      <c r="D130" s="243" t="s">
        <v>141</v>
      </c>
      <c r="E130" s="244" t="s">
        <v>778</v>
      </c>
      <c r="F130" s="245" t="s">
        <v>779</v>
      </c>
      <c r="G130" s="246" t="s">
        <v>445</v>
      </c>
      <c r="H130" s="247">
        <v>1</v>
      </c>
      <c r="I130" s="248"/>
      <c r="J130" s="247">
        <f>ROUND(I130*H130,2)</f>
        <v>0</v>
      </c>
      <c r="K130" s="245" t="s">
        <v>145</v>
      </c>
      <c r="L130" s="44"/>
      <c r="M130" s="249" t="s">
        <v>1</v>
      </c>
      <c r="N130" s="250" t="s">
        <v>43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440</v>
      </c>
      <c r="AT130" s="253" t="s">
        <v>141</v>
      </c>
      <c r="AU130" s="253" t="s">
        <v>88</v>
      </c>
      <c r="AY130" s="17" t="s">
        <v>139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86</v>
      </c>
      <c r="BK130" s="254">
        <f>ROUND(I130*H130,2)</f>
        <v>0</v>
      </c>
      <c r="BL130" s="17" t="s">
        <v>440</v>
      </c>
      <c r="BM130" s="253" t="s">
        <v>780</v>
      </c>
    </row>
    <row r="131" s="2" customFormat="1" ht="16.5" customHeight="1">
      <c r="A131" s="38"/>
      <c r="B131" s="39"/>
      <c r="C131" s="243" t="s">
        <v>177</v>
      </c>
      <c r="D131" s="243" t="s">
        <v>141</v>
      </c>
      <c r="E131" s="244" t="s">
        <v>781</v>
      </c>
      <c r="F131" s="245" t="s">
        <v>782</v>
      </c>
      <c r="G131" s="246" t="s">
        <v>445</v>
      </c>
      <c r="H131" s="247">
        <v>1</v>
      </c>
      <c r="I131" s="248"/>
      <c r="J131" s="247">
        <f>ROUND(I131*H131,2)</f>
        <v>0</v>
      </c>
      <c r="K131" s="245" t="s">
        <v>145</v>
      </c>
      <c r="L131" s="44"/>
      <c r="M131" s="249" t="s">
        <v>1</v>
      </c>
      <c r="N131" s="250" t="s">
        <v>43</v>
      </c>
      <c r="O131" s="91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3" t="s">
        <v>440</v>
      </c>
      <c r="AT131" s="253" t="s">
        <v>141</v>
      </c>
      <c r="AU131" s="253" t="s">
        <v>88</v>
      </c>
      <c r="AY131" s="17" t="s">
        <v>139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7" t="s">
        <v>86</v>
      </c>
      <c r="BK131" s="254">
        <f>ROUND(I131*H131,2)</f>
        <v>0</v>
      </c>
      <c r="BL131" s="17" t="s">
        <v>440</v>
      </c>
      <c r="BM131" s="253" t="s">
        <v>783</v>
      </c>
    </row>
    <row r="132" s="2" customFormat="1" ht="16.5" customHeight="1">
      <c r="A132" s="38"/>
      <c r="B132" s="39"/>
      <c r="C132" s="243" t="s">
        <v>182</v>
      </c>
      <c r="D132" s="243" t="s">
        <v>141</v>
      </c>
      <c r="E132" s="244" t="s">
        <v>784</v>
      </c>
      <c r="F132" s="245" t="s">
        <v>785</v>
      </c>
      <c r="G132" s="246" t="s">
        <v>445</v>
      </c>
      <c r="H132" s="247">
        <v>1</v>
      </c>
      <c r="I132" s="248"/>
      <c r="J132" s="247">
        <f>ROUND(I132*H132,2)</f>
        <v>0</v>
      </c>
      <c r="K132" s="245" t="s">
        <v>145</v>
      </c>
      <c r="L132" s="44"/>
      <c r="M132" s="249" t="s">
        <v>1</v>
      </c>
      <c r="N132" s="250" t="s">
        <v>43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440</v>
      </c>
      <c r="AT132" s="253" t="s">
        <v>141</v>
      </c>
      <c r="AU132" s="253" t="s">
        <v>88</v>
      </c>
      <c r="AY132" s="17" t="s">
        <v>139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86</v>
      </c>
      <c r="BK132" s="254">
        <f>ROUND(I132*H132,2)</f>
        <v>0</v>
      </c>
      <c r="BL132" s="17" t="s">
        <v>440</v>
      </c>
      <c r="BM132" s="253" t="s">
        <v>786</v>
      </c>
    </row>
    <row r="133" s="12" customFormat="1" ht="22.8" customHeight="1">
      <c r="A133" s="12"/>
      <c r="B133" s="227"/>
      <c r="C133" s="228"/>
      <c r="D133" s="229" t="s">
        <v>77</v>
      </c>
      <c r="E133" s="241" t="s">
        <v>787</v>
      </c>
      <c r="F133" s="241" t="s">
        <v>788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SUM(P134:P136)</f>
        <v>0</v>
      </c>
      <c r="Q133" s="235"/>
      <c r="R133" s="236">
        <f>SUM(R134:R136)</f>
        <v>0</v>
      </c>
      <c r="S133" s="235"/>
      <c r="T133" s="237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167</v>
      </c>
      <c r="AT133" s="239" t="s">
        <v>77</v>
      </c>
      <c r="AU133" s="239" t="s">
        <v>86</v>
      </c>
      <c r="AY133" s="238" t="s">
        <v>139</v>
      </c>
      <c r="BK133" s="240">
        <f>SUM(BK134:BK136)</f>
        <v>0</v>
      </c>
    </row>
    <row r="134" s="2" customFormat="1" ht="16.5" customHeight="1">
      <c r="A134" s="38"/>
      <c r="B134" s="39"/>
      <c r="C134" s="243" t="s">
        <v>188</v>
      </c>
      <c r="D134" s="243" t="s">
        <v>141</v>
      </c>
      <c r="E134" s="244" t="s">
        <v>789</v>
      </c>
      <c r="F134" s="245" t="s">
        <v>790</v>
      </c>
      <c r="G134" s="246" t="s">
        <v>791</v>
      </c>
      <c r="H134" s="248"/>
      <c r="I134" s="248"/>
      <c r="J134" s="247">
        <f>ROUND(I134*H134,2)</f>
        <v>0</v>
      </c>
      <c r="K134" s="245" t="s">
        <v>145</v>
      </c>
      <c r="L134" s="44"/>
      <c r="M134" s="249" t="s">
        <v>1</v>
      </c>
      <c r="N134" s="250" t="s">
        <v>43</v>
      </c>
      <c r="O134" s="91"/>
      <c r="P134" s="251">
        <f>O134*H134</f>
        <v>0</v>
      </c>
      <c r="Q134" s="251">
        <v>0</v>
      </c>
      <c r="R134" s="251">
        <f>Q134*H134</f>
        <v>0</v>
      </c>
      <c r="S134" s="251">
        <v>0</v>
      </c>
      <c r="T134" s="25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3" t="s">
        <v>440</v>
      </c>
      <c r="AT134" s="253" t="s">
        <v>141</v>
      </c>
      <c r="AU134" s="253" t="s">
        <v>88</v>
      </c>
      <c r="AY134" s="17" t="s">
        <v>139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7" t="s">
        <v>86</v>
      </c>
      <c r="BK134" s="254">
        <f>ROUND(I134*H134,2)</f>
        <v>0</v>
      </c>
      <c r="BL134" s="17" t="s">
        <v>440</v>
      </c>
      <c r="BM134" s="253" t="s">
        <v>792</v>
      </c>
    </row>
    <row r="135" s="2" customFormat="1" ht="16.5" customHeight="1">
      <c r="A135" s="38"/>
      <c r="B135" s="39"/>
      <c r="C135" s="243" t="s">
        <v>194</v>
      </c>
      <c r="D135" s="243" t="s">
        <v>141</v>
      </c>
      <c r="E135" s="244" t="s">
        <v>793</v>
      </c>
      <c r="F135" s="245" t="s">
        <v>794</v>
      </c>
      <c r="G135" s="246" t="s">
        <v>795</v>
      </c>
      <c r="H135" s="247">
        <v>75</v>
      </c>
      <c r="I135" s="248"/>
      <c r="J135" s="247">
        <f>ROUND(I135*H135,2)</f>
        <v>0</v>
      </c>
      <c r="K135" s="245" t="s">
        <v>145</v>
      </c>
      <c r="L135" s="44"/>
      <c r="M135" s="249" t="s">
        <v>1</v>
      </c>
      <c r="N135" s="250" t="s">
        <v>43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440</v>
      </c>
      <c r="AT135" s="253" t="s">
        <v>141</v>
      </c>
      <c r="AU135" s="253" t="s">
        <v>88</v>
      </c>
      <c r="AY135" s="17" t="s">
        <v>139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86</v>
      </c>
      <c r="BK135" s="254">
        <f>ROUND(I135*H135,2)</f>
        <v>0</v>
      </c>
      <c r="BL135" s="17" t="s">
        <v>440</v>
      </c>
      <c r="BM135" s="253" t="s">
        <v>796</v>
      </c>
    </row>
    <row r="136" s="2" customFormat="1" ht="16.5" customHeight="1">
      <c r="A136" s="38"/>
      <c r="B136" s="39"/>
      <c r="C136" s="243" t="s">
        <v>198</v>
      </c>
      <c r="D136" s="243" t="s">
        <v>141</v>
      </c>
      <c r="E136" s="244" t="s">
        <v>797</v>
      </c>
      <c r="F136" s="245" t="s">
        <v>798</v>
      </c>
      <c r="G136" s="246" t="s">
        <v>445</v>
      </c>
      <c r="H136" s="247">
        <v>1</v>
      </c>
      <c r="I136" s="248"/>
      <c r="J136" s="247">
        <f>ROUND(I136*H136,2)</f>
        <v>0</v>
      </c>
      <c r="K136" s="245" t="s">
        <v>145</v>
      </c>
      <c r="L136" s="44"/>
      <c r="M136" s="249" t="s">
        <v>1</v>
      </c>
      <c r="N136" s="250" t="s">
        <v>43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440</v>
      </c>
      <c r="AT136" s="253" t="s">
        <v>141</v>
      </c>
      <c r="AU136" s="253" t="s">
        <v>88</v>
      </c>
      <c r="AY136" s="17" t="s">
        <v>139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86</v>
      </c>
      <c r="BK136" s="254">
        <f>ROUND(I136*H136,2)</f>
        <v>0</v>
      </c>
      <c r="BL136" s="17" t="s">
        <v>440</v>
      </c>
      <c r="BM136" s="253" t="s">
        <v>799</v>
      </c>
    </row>
    <row r="137" s="12" customFormat="1" ht="22.8" customHeight="1">
      <c r="A137" s="12"/>
      <c r="B137" s="227"/>
      <c r="C137" s="228"/>
      <c r="D137" s="229" t="s">
        <v>77</v>
      </c>
      <c r="E137" s="241" t="s">
        <v>800</v>
      </c>
      <c r="F137" s="241" t="s">
        <v>801</v>
      </c>
      <c r="G137" s="228"/>
      <c r="H137" s="228"/>
      <c r="I137" s="231"/>
      <c r="J137" s="242">
        <f>BK137</f>
        <v>0</v>
      </c>
      <c r="K137" s="228"/>
      <c r="L137" s="233"/>
      <c r="M137" s="234"/>
      <c r="N137" s="235"/>
      <c r="O137" s="235"/>
      <c r="P137" s="236">
        <f>SUM(P138:P140)</f>
        <v>0</v>
      </c>
      <c r="Q137" s="235"/>
      <c r="R137" s="236">
        <f>SUM(R138:R140)</f>
        <v>0</v>
      </c>
      <c r="S137" s="235"/>
      <c r="T137" s="237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8" t="s">
        <v>167</v>
      </c>
      <c r="AT137" s="239" t="s">
        <v>77</v>
      </c>
      <c r="AU137" s="239" t="s">
        <v>86</v>
      </c>
      <c r="AY137" s="238" t="s">
        <v>139</v>
      </c>
      <c r="BK137" s="240">
        <f>SUM(BK138:BK140)</f>
        <v>0</v>
      </c>
    </row>
    <row r="138" s="2" customFormat="1" ht="16.5" customHeight="1">
      <c r="A138" s="38"/>
      <c r="B138" s="39"/>
      <c r="C138" s="243" t="s">
        <v>203</v>
      </c>
      <c r="D138" s="243" t="s">
        <v>141</v>
      </c>
      <c r="E138" s="244" t="s">
        <v>802</v>
      </c>
      <c r="F138" s="245" t="s">
        <v>803</v>
      </c>
      <c r="G138" s="246" t="s">
        <v>277</v>
      </c>
      <c r="H138" s="247">
        <v>2</v>
      </c>
      <c r="I138" s="248"/>
      <c r="J138" s="247">
        <f>ROUND(I138*H138,2)</f>
        <v>0</v>
      </c>
      <c r="K138" s="245" t="s">
        <v>145</v>
      </c>
      <c r="L138" s="44"/>
      <c r="M138" s="249" t="s">
        <v>1</v>
      </c>
      <c r="N138" s="250" t="s">
        <v>43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440</v>
      </c>
      <c r="AT138" s="253" t="s">
        <v>141</v>
      </c>
      <c r="AU138" s="253" t="s">
        <v>88</v>
      </c>
      <c r="AY138" s="17" t="s">
        <v>139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86</v>
      </c>
      <c r="BK138" s="254">
        <f>ROUND(I138*H138,2)</f>
        <v>0</v>
      </c>
      <c r="BL138" s="17" t="s">
        <v>440</v>
      </c>
      <c r="BM138" s="253" t="s">
        <v>804</v>
      </c>
    </row>
    <row r="139" s="2" customFormat="1" ht="16.5" customHeight="1">
      <c r="A139" s="38"/>
      <c r="B139" s="39"/>
      <c r="C139" s="243" t="s">
        <v>208</v>
      </c>
      <c r="D139" s="243" t="s">
        <v>141</v>
      </c>
      <c r="E139" s="244" t="s">
        <v>805</v>
      </c>
      <c r="F139" s="245" t="s">
        <v>806</v>
      </c>
      <c r="G139" s="246" t="s">
        <v>445</v>
      </c>
      <c r="H139" s="247">
        <v>1</v>
      </c>
      <c r="I139" s="248"/>
      <c r="J139" s="247">
        <f>ROUND(I139*H139,2)</f>
        <v>0</v>
      </c>
      <c r="K139" s="245" t="s">
        <v>145</v>
      </c>
      <c r="L139" s="44"/>
      <c r="M139" s="249" t="s">
        <v>1</v>
      </c>
      <c r="N139" s="250" t="s">
        <v>43</v>
      </c>
      <c r="O139" s="91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3" t="s">
        <v>440</v>
      </c>
      <c r="AT139" s="253" t="s">
        <v>141</v>
      </c>
      <c r="AU139" s="253" t="s">
        <v>88</v>
      </c>
      <c r="AY139" s="17" t="s">
        <v>139</v>
      </c>
      <c r="BE139" s="254">
        <f>IF(N139="základní",J139,0)</f>
        <v>0</v>
      </c>
      <c r="BF139" s="254">
        <f>IF(N139="snížená",J139,0)</f>
        <v>0</v>
      </c>
      <c r="BG139" s="254">
        <f>IF(N139="zákl. přenesená",J139,0)</f>
        <v>0</v>
      </c>
      <c r="BH139" s="254">
        <f>IF(N139="sníž. přenesená",J139,0)</f>
        <v>0</v>
      </c>
      <c r="BI139" s="254">
        <f>IF(N139="nulová",J139,0)</f>
        <v>0</v>
      </c>
      <c r="BJ139" s="17" t="s">
        <v>86</v>
      </c>
      <c r="BK139" s="254">
        <f>ROUND(I139*H139,2)</f>
        <v>0</v>
      </c>
      <c r="BL139" s="17" t="s">
        <v>440</v>
      </c>
      <c r="BM139" s="253" t="s">
        <v>807</v>
      </c>
    </row>
    <row r="140" s="2" customFormat="1" ht="16.5" customHeight="1">
      <c r="A140" s="38"/>
      <c r="B140" s="39"/>
      <c r="C140" s="243" t="s">
        <v>214</v>
      </c>
      <c r="D140" s="243" t="s">
        <v>141</v>
      </c>
      <c r="E140" s="244" t="s">
        <v>808</v>
      </c>
      <c r="F140" s="245" t="s">
        <v>809</v>
      </c>
      <c r="G140" s="246" t="s">
        <v>445</v>
      </c>
      <c r="H140" s="247">
        <v>1</v>
      </c>
      <c r="I140" s="248"/>
      <c r="J140" s="247">
        <f>ROUND(I140*H140,2)</f>
        <v>0</v>
      </c>
      <c r="K140" s="245" t="s">
        <v>145</v>
      </c>
      <c r="L140" s="44"/>
      <c r="M140" s="249" t="s">
        <v>1</v>
      </c>
      <c r="N140" s="250" t="s">
        <v>43</v>
      </c>
      <c r="O140" s="91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3" t="s">
        <v>440</v>
      </c>
      <c r="AT140" s="253" t="s">
        <v>141</v>
      </c>
      <c r="AU140" s="253" t="s">
        <v>88</v>
      </c>
      <c r="AY140" s="17" t="s">
        <v>139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7" t="s">
        <v>86</v>
      </c>
      <c r="BK140" s="254">
        <f>ROUND(I140*H140,2)</f>
        <v>0</v>
      </c>
      <c r="BL140" s="17" t="s">
        <v>440</v>
      </c>
      <c r="BM140" s="253" t="s">
        <v>810</v>
      </c>
    </row>
    <row r="141" s="12" customFormat="1" ht="22.8" customHeight="1">
      <c r="A141" s="12"/>
      <c r="B141" s="227"/>
      <c r="C141" s="228"/>
      <c r="D141" s="229" t="s">
        <v>77</v>
      </c>
      <c r="E141" s="241" t="s">
        <v>811</v>
      </c>
      <c r="F141" s="241" t="s">
        <v>812</v>
      </c>
      <c r="G141" s="228"/>
      <c r="H141" s="228"/>
      <c r="I141" s="231"/>
      <c r="J141" s="242">
        <f>BK141</f>
        <v>0</v>
      </c>
      <c r="K141" s="228"/>
      <c r="L141" s="233"/>
      <c r="M141" s="234"/>
      <c r="N141" s="235"/>
      <c r="O141" s="235"/>
      <c r="P141" s="236">
        <f>P142</f>
        <v>0</v>
      </c>
      <c r="Q141" s="235"/>
      <c r="R141" s="236">
        <f>R142</f>
        <v>0</v>
      </c>
      <c r="S141" s="235"/>
      <c r="T141" s="237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167</v>
      </c>
      <c r="AT141" s="239" t="s">
        <v>77</v>
      </c>
      <c r="AU141" s="239" t="s">
        <v>86</v>
      </c>
      <c r="AY141" s="238" t="s">
        <v>139</v>
      </c>
      <c r="BK141" s="240">
        <f>BK142</f>
        <v>0</v>
      </c>
    </row>
    <row r="142" s="2" customFormat="1" ht="16.5" customHeight="1">
      <c r="A142" s="38"/>
      <c r="B142" s="39"/>
      <c r="C142" s="243" t="s">
        <v>8</v>
      </c>
      <c r="D142" s="243" t="s">
        <v>141</v>
      </c>
      <c r="E142" s="244" t="s">
        <v>813</v>
      </c>
      <c r="F142" s="245" t="s">
        <v>814</v>
      </c>
      <c r="G142" s="246" t="s">
        <v>791</v>
      </c>
      <c r="H142" s="248"/>
      <c r="I142" s="248"/>
      <c r="J142" s="247">
        <f>ROUND(I142*H142,2)</f>
        <v>0</v>
      </c>
      <c r="K142" s="245" t="s">
        <v>145</v>
      </c>
      <c r="L142" s="44"/>
      <c r="M142" s="249" t="s">
        <v>1</v>
      </c>
      <c r="N142" s="250" t="s">
        <v>43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440</v>
      </c>
      <c r="AT142" s="253" t="s">
        <v>141</v>
      </c>
      <c r="AU142" s="253" t="s">
        <v>88</v>
      </c>
      <c r="AY142" s="17" t="s">
        <v>139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86</v>
      </c>
      <c r="BK142" s="254">
        <f>ROUND(I142*H142,2)</f>
        <v>0</v>
      </c>
      <c r="BL142" s="17" t="s">
        <v>440</v>
      </c>
      <c r="BM142" s="253" t="s">
        <v>815</v>
      </c>
    </row>
    <row r="143" s="12" customFormat="1" ht="22.8" customHeight="1">
      <c r="A143" s="12"/>
      <c r="B143" s="227"/>
      <c r="C143" s="228"/>
      <c r="D143" s="229" t="s">
        <v>77</v>
      </c>
      <c r="E143" s="241" t="s">
        <v>816</v>
      </c>
      <c r="F143" s="241" t="s">
        <v>817</v>
      </c>
      <c r="G143" s="228"/>
      <c r="H143" s="228"/>
      <c r="I143" s="231"/>
      <c r="J143" s="242">
        <f>BK143</f>
        <v>0</v>
      </c>
      <c r="K143" s="228"/>
      <c r="L143" s="233"/>
      <c r="M143" s="234"/>
      <c r="N143" s="235"/>
      <c r="O143" s="235"/>
      <c r="P143" s="236">
        <f>P144</f>
        <v>0</v>
      </c>
      <c r="Q143" s="235"/>
      <c r="R143" s="236">
        <f>R144</f>
        <v>0</v>
      </c>
      <c r="S143" s="235"/>
      <c r="T143" s="237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8" t="s">
        <v>167</v>
      </c>
      <c r="AT143" s="239" t="s">
        <v>77</v>
      </c>
      <c r="AU143" s="239" t="s">
        <v>86</v>
      </c>
      <c r="AY143" s="238" t="s">
        <v>139</v>
      </c>
      <c r="BK143" s="240">
        <f>BK144</f>
        <v>0</v>
      </c>
    </row>
    <row r="144" s="2" customFormat="1" ht="16.5" customHeight="1">
      <c r="A144" s="38"/>
      <c r="B144" s="39"/>
      <c r="C144" s="243" t="s">
        <v>224</v>
      </c>
      <c r="D144" s="243" t="s">
        <v>141</v>
      </c>
      <c r="E144" s="244" t="s">
        <v>818</v>
      </c>
      <c r="F144" s="245" t="s">
        <v>819</v>
      </c>
      <c r="G144" s="246" t="s">
        <v>791</v>
      </c>
      <c r="H144" s="248"/>
      <c r="I144" s="248"/>
      <c r="J144" s="247">
        <f>ROUND(I144*H144,2)</f>
        <v>0</v>
      </c>
      <c r="K144" s="245" t="s">
        <v>145</v>
      </c>
      <c r="L144" s="44"/>
      <c r="M144" s="289" t="s">
        <v>1</v>
      </c>
      <c r="N144" s="290" t="s">
        <v>43</v>
      </c>
      <c r="O144" s="291"/>
      <c r="P144" s="292">
        <f>O144*H144</f>
        <v>0</v>
      </c>
      <c r="Q144" s="292">
        <v>0</v>
      </c>
      <c r="R144" s="292">
        <f>Q144*H144</f>
        <v>0</v>
      </c>
      <c r="S144" s="292">
        <v>0</v>
      </c>
      <c r="T144" s="29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3" t="s">
        <v>440</v>
      </c>
      <c r="AT144" s="253" t="s">
        <v>141</v>
      </c>
      <c r="AU144" s="253" t="s">
        <v>88</v>
      </c>
      <c r="AY144" s="17" t="s">
        <v>139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7" t="s">
        <v>86</v>
      </c>
      <c r="BK144" s="254">
        <f>ROUND(I144*H144,2)</f>
        <v>0</v>
      </c>
      <c r="BL144" s="17" t="s">
        <v>440</v>
      </c>
      <c r="BM144" s="253" t="s">
        <v>820</v>
      </c>
    </row>
    <row r="145" s="2" customFormat="1" ht="6.96" customHeight="1">
      <c r="A145" s="38"/>
      <c r="B145" s="66"/>
      <c r="C145" s="67"/>
      <c r="D145" s="67"/>
      <c r="E145" s="67"/>
      <c r="F145" s="67"/>
      <c r="G145" s="67"/>
      <c r="H145" s="67"/>
      <c r="I145" s="192"/>
      <c r="J145" s="67"/>
      <c r="K145" s="67"/>
      <c r="L145" s="44"/>
      <c r="M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</sheetData>
  <sheetProtection sheet="1" autoFilter="0" formatColumns="0" formatRows="0" objects="1" scenarios="1" spinCount="100000" saltValue="go10U72IoZV72tZix/5gSnEu8Cj2E5zCMkaaGiqrDdaUb5CeRuA50iF9QeNb99dm6CZ+//wjp0obBJa2PBQIXQ==" hashValue="RyHGupbTPqBIAJkVxZ98R3IQlI3xBRB8Fe/HuPH6clKnbmR6JkU3W6rKFhVl+R3t2Luh1fmb3RsGyo2uP4/Xmw==" algorithmName="SHA-512" password="CC35"/>
  <autoFilter ref="C121:K14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Sinpps6</dc:creator>
  <cp:lastModifiedBy>Sinpps6</cp:lastModifiedBy>
  <dcterms:created xsi:type="dcterms:W3CDTF">2019-08-22T07:08:21Z</dcterms:created>
  <dcterms:modified xsi:type="dcterms:W3CDTF">2019-08-22T07:08:33Z</dcterms:modified>
</cp:coreProperties>
</file>